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codeName="ThisWorkbook"/>
  <mc:AlternateContent xmlns:mc="http://schemas.openxmlformats.org/markup-compatibility/2006">
    <mc:Choice Requires="x15">
      <x15ac:absPath xmlns:x15ac="http://schemas.microsoft.com/office/spreadsheetml/2010/11/ac" url="G:\Shared drives\Cindi\Home\Loan Forms\Sample Worksheets\"/>
    </mc:Choice>
  </mc:AlternateContent>
  <xr:revisionPtr revIDLastSave="0" documentId="8_{430F41A1-5F8C-4637-8830-3F413427869E}" xr6:coauthVersionLast="47" xr6:coauthVersionMax="47" xr10:uidLastSave="{00000000-0000-0000-0000-000000000000}"/>
  <bookViews>
    <workbookView xWindow="1065" yWindow="1815" windowWidth="23010" windowHeight="12330" tabRatio="801" firstSheet="13" activeTab="14"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7" i="38" l="1"/>
  <c r="B27" i="6" l="1"/>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l="1"/>
  <c r="B42" i="17"/>
  <c r="B36" i="17"/>
  <c r="B30" i="17"/>
  <c r="B24" i="17"/>
  <c r="B18" i="17"/>
  <c r="C32" i="1" l="1"/>
  <c r="M34" i="1" l="1"/>
  <c r="Q7" i="28" s="1"/>
  <c r="I34" i="1"/>
  <c r="E34" i="1"/>
  <c r="I7" i="28" s="1"/>
  <c r="L34" i="1"/>
  <c r="P7" i="28" s="1"/>
  <c r="H34" i="1"/>
  <c r="L7" i="28" s="1"/>
  <c r="D34" i="1"/>
  <c r="K34" i="1"/>
  <c r="O7" i="28" s="1"/>
  <c r="G34" i="1"/>
  <c r="K7" i="28" s="1"/>
  <c r="C34" i="1"/>
  <c r="G7" i="28" s="1"/>
  <c r="J34" i="1"/>
  <c r="N7" i="28" s="1"/>
  <c r="F34" i="1"/>
  <c r="J7" i="28" s="1"/>
  <c r="B34" i="1"/>
  <c r="F7" i="28" s="1"/>
  <c r="H7" i="28"/>
  <c r="M7" i="28"/>
  <c r="C55" i="39" l="1"/>
  <c r="D50" i="17" l="1"/>
  <c r="E50" i="17"/>
  <c r="F50" i="17"/>
  <c r="G50" i="17"/>
  <c r="H50" i="17"/>
  <c r="I50" i="17"/>
  <c r="J50" i="17"/>
  <c r="K50" i="17"/>
  <c r="L50" i="17"/>
  <c r="M50" i="17"/>
  <c r="N50" i="17"/>
  <c r="D49" i="17"/>
  <c r="E49" i="17"/>
  <c r="F49" i="17"/>
  <c r="G49" i="17"/>
  <c r="H49" i="17"/>
  <c r="I49" i="17"/>
  <c r="J49" i="17"/>
  <c r="K49" i="17"/>
  <c r="L49" i="17"/>
  <c r="M49" i="17"/>
  <c r="N49" i="17"/>
  <c r="C50" i="17"/>
  <c r="C49" i="17"/>
  <c r="D44" i="17"/>
  <c r="E44" i="17"/>
  <c r="F44" i="17"/>
  <c r="G44" i="17"/>
  <c r="H44" i="17"/>
  <c r="I44" i="17"/>
  <c r="J44" i="17"/>
  <c r="K44" i="17"/>
  <c r="L44" i="17"/>
  <c r="M44" i="17"/>
  <c r="N44" i="17"/>
  <c r="D43" i="17"/>
  <c r="E43" i="17"/>
  <c r="F43" i="17"/>
  <c r="G43" i="17"/>
  <c r="H43" i="17"/>
  <c r="I43" i="17"/>
  <c r="J43" i="17"/>
  <c r="K43" i="17"/>
  <c r="L43" i="17"/>
  <c r="M43" i="17"/>
  <c r="N43" i="17"/>
  <c r="C44" i="17"/>
  <c r="C43" i="17"/>
  <c r="D38" i="17"/>
  <c r="E38" i="17"/>
  <c r="F38" i="17"/>
  <c r="G38" i="17"/>
  <c r="H38" i="17"/>
  <c r="I38" i="17"/>
  <c r="J38" i="17"/>
  <c r="K38" i="17"/>
  <c r="L38" i="17"/>
  <c r="M38" i="17"/>
  <c r="N38" i="17"/>
  <c r="D37" i="17"/>
  <c r="E37" i="17"/>
  <c r="F37" i="17"/>
  <c r="G37" i="17"/>
  <c r="H37" i="17"/>
  <c r="I37" i="17"/>
  <c r="J37" i="17"/>
  <c r="K37" i="17"/>
  <c r="L37" i="17"/>
  <c r="M37" i="17"/>
  <c r="N37" i="17"/>
  <c r="C38" i="17"/>
  <c r="C37" i="17"/>
  <c r="D32" i="17"/>
  <c r="E32" i="17"/>
  <c r="F32" i="17"/>
  <c r="G32" i="17"/>
  <c r="H32" i="17"/>
  <c r="I32" i="17"/>
  <c r="J32" i="17"/>
  <c r="K32" i="17"/>
  <c r="L32" i="17"/>
  <c r="M32" i="17"/>
  <c r="N32" i="17"/>
  <c r="N31" i="17"/>
  <c r="D31" i="17"/>
  <c r="E31" i="17"/>
  <c r="F31" i="17"/>
  <c r="G31" i="17"/>
  <c r="H31" i="17"/>
  <c r="I31" i="17"/>
  <c r="J31" i="17"/>
  <c r="K31" i="17"/>
  <c r="L31" i="17"/>
  <c r="M31" i="17"/>
  <c r="C32" i="17"/>
  <c r="C31" i="17"/>
  <c r="D26" i="17"/>
  <c r="E26" i="17"/>
  <c r="F26" i="17"/>
  <c r="G26" i="17"/>
  <c r="H26" i="17"/>
  <c r="I26" i="17"/>
  <c r="J26" i="17"/>
  <c r="K26" i="17"/>
  <c r="L26" i="17"/>
  <c r="M26" i="17"/>
  <c r="N26" i="17"/>
  <c r="D25" i="17"/>
  <c r="E25" i="17"/>
  <c r="F25" i="17"/>
  <c r="G25" i="17"/>
  <c r="H25" i="17"/>
  <c r="I25" i="17"/>
  <c r="J25" i="17"/>
  <c r="K25" i="17"/>
  <c r="L25" i="17"/>
  <c r="M25" i="17"/>
  <c r="N25" i="17"/>
  <c r="C26" i="17"/>
  <c r="C25" i="17"/>
  <c r="D20" i="17"/>
  <c r="E20" i="17"/>
  <c r="F20" i="17"/>
  <c r="G20" i="17"/>
  <c r="H20" i="17"/>
  <c r="I20" i="17"/>
  <c r="J20" i="17"/>
  <c r="K20" i="17"/>
  <c r="L20" i="17"/>
  <c r="M20" i="17"/>
  <c r="N20" i="17"/>
  <c r="D19" i="17"/>
  <c r="E19" i="17"/>
  <c r="F19" i="17"/>
  <c r="G19" i="17"/>
  <c r="H19" i="17"/>
  <c r="I19" i="17"/>
  <c r="J19" i="17"/>
  <c r="K19" i="17"/>
  <c r="L19" i="17"/>
  <c r="M19" i="17"/>
  <c r="N19" i="17"/>
  <c r="C20" i="17"/>
  <c r="C19" i="17"/>
  <c r="R10" i="21" l="1"/>
  <c r="B5" i="31"/>
  <c r="B5" i="29"/>
  <c r="B5" i="36"/>
  <c r="B5" i="27"/>
  <c r="B5" i="26"/>
  <c r="C5" i="5"/>
  <c r="B5" i="6"/>
  <c r="B5" i="39"/>
  <c r="B4" i="38"/>
  <c r="B5" i="25"/>
  <c r="B5" i="24"/>
  <c r="B5" i="7"/>
  <c r="B5" i="22"/>
  <c r="B5" i="2"/>
  <c r="AA10" i="21" l="1"/>
  <c r="L10" i="21"/>
  <c r="L16" i="17"/>
  <c r="C16" i="17"/>
  <c r="C10" i="21"/>
  <c r="C5" i="31"/>
  <c r="C5" i="29"/>
  <c r="C5" i="36"/>
  <c r="C5" i="27"/>
  <c r="C5" i="26"/>
  <c r="D5" i="5"/>
  <c r="C5" i="6"/>
  <c r="C5" i="39"/>
  <c r="C4" i="38"/>
  <c r="C5" i="25"/>
  <c r="C5" i="24"/>
  <c r="C5" i="7"/>
  <c r="C5" i="22"/>
  <c r="C5" i="21"/>
  <c r="C5" i="17"/>
  <c r="C5" i="37"/>
  <c r="C5" i="2"/>
  <c r="B5" i="21"/>
  <c r="B5" i="17"/>
  <c r="B5" i="37"/>
  <c r="C5" i="28"/>
  <c r="B5" i="28"/>
  <c r="A35" i="21"/>
  <c r="A29" i="21"/>
  <c r="B47" i="17"/>
  <c r="B41" i="17"/>
  <c r="B35" i="17"/>
  <c r="B29" i="17"/>
  <c r="B23" i="17"/>
  <c r="A17" i="21" s="1"/>
  <c r="B17" i="17"/>
  <c r="D42" i="21"/>
  <c r="S42" i="21" s="1"/>
  <c r="E42" i="21"/>
  <c r="T42" i="21" s="1"/>
  <c r="F42" i="21"/>
  <c r="U42" i="21" s="1"/>
  <c r="G42" i="21"/>
  <c r="V42" i="21" s="1"/>
  <c r="H42" i="21"/>
  <c r="W42" i="21" s="1"/>
  <c r="I42" i="21"/>
  <c r="X42" i="21" s="1"/>
  <c r="J42" i="21"/>
  <c r="Y42" i="21" s="1"/>
  <c r="K42" i="21"/>
  <c r="Z42" i="21" s="1"/>
  <c r="L42" i="21"/>
  <c r="AA42" i="21" s="1"/>
  <c r="M42" i="21"/>
  <c r="AB42" i="21" s="1"/>
  <c r="N42" i="21"/>
  <c r="AC42" i="21" s="1"/>
  <c r="D43" i="21"/>
  <c r="S43" i="21" s="1"/>
  <c r="E43" i="21"/>
  <c r="T43" i="21" s="1"/>
  <c r="F43" i="21"/>
  <c r="G43" i="21"/>
  <c r="H43" i="21"/>
  <c r="W43" i="21" s="1"/>
  <c r="I43" i="21"/>
  <c r="X43" i="21" s="1"/>
  <c r="J43" i="21"/>
  <c r="K43" i="21"/>
  <c r="Z43" i="21" s="1"/>
  <c r="L43" i="21"/>
  <c r="AA43" i="21" s="1"/>
  <c r="M43" i="21"/>
  <c r="AB43" i="21" s="1"/>
  <c r="N43" i="21"/>
  <c r="D44" i="21"/>
  <c r="S44" i="21" s="1"/>
  <c r="E44" i="21"/>
  <c r="T44" i="21" s="1"/>
  <c r="F44" i="21"/>
  <c r="U44" i="21" s="1"/>
  <c r="G44" i="21"/>
  <c r="V44" i="21" s="1"/>
  <c r="H44" i="21"/>
  <c r="W44" i="21" s="1"/>
  <c r="I44" i="21"/>
  <c r="X44" i="21" s="1"/>
  <c r="J44" i="21"/>
  <c r="Y44" i="21" s="1"/>
  <c r="K44" i="21"/>
  <c r="Z44" i="21" s="1"/>
  <c r="L44" i="21"/>
  <c r="AA44" i="21" s="1"/>
  <c r="M44" i="21"/>
  <c r="AB44" i="21" s="1"/>
  <c r="N44" i="21"/>
  <c r="AC44" i="21" s="1"/>
  <c r="C43" i="21"/>
  <c r="C44" i="21"/>
  <c r="R44" i="21" s="1"/>
  <c r="C42" i="21"/>
  <c r="R42" i="21" s="1"/>
  <c r="D36" i="21"/>
  <c r="S36" i="21" s="1"/>
  <c r="E36" i="21"/>
  <c r="T36" i="21" s="1"/>
  <c r="F36" i="21"/>
  <c r="U36" i="21" s="1"/>
  <c r="G36" i="21"/>
  <c r="V36" i="21" s="1"/>
  <c r="H36" i="21"/>
  <c r="W36" i="21" s="1"/>
  <c r="I36" i="21"/>
  <c r="X36" i="21" s="1"/>
  <c r="J36" i="21"/>
  <c r="Y36" i="21" s="1"/>
  <c r="K36" i="21"/>
  <c r="Z36" i="21" s="1"/>
  <c r="L36" i="21"/>
  <c r="AA36" i="21" s="1"/>
  <c r="M36" i="21"/>
  <c r="AB36" i="21" s="1"/>
  <c r="N36" i="21"/>
  <c r="AC36" i="21" s="1"/>
  <c r="D37" i="21"/>
  <c r="S37" i="21" s="1"/>
  <c r="E37" i="21"/>
  <c r="T37" i="21" s="1"/>
  <c r="F37" i="21"/>
  <c r="G37" i="21"/>
  <c r="H37" i="21"/>
  <c r="W37" i="21" s="1"/>
  <c r="I37" i="21"/>
  <c r="X37" i="21" s="1"/>
  <c r="J37" i="21"/>
  <c r="K37" i="21"/>
  <c r="L37" i="21"/>
  <c r="AA37" i="21" s="1"/>
  <c r="M37" i="21"/>
  <c r="AB37" i="21" s="1"/>
  <c r="N37" i="21"/>
  <c r="D38" i="21"/>
  <c r="S38" i="21" s="1"/>
  <c r="E38" i="21"/>
  <c r="T38" i="21" s="1"/>
  <c r="F38" i="21"/>
  <c r="U38" i="21" s="1"/>
  <c r="G38" i="21"/>
  <c r="V38" i="21" s="1"/>
  <c r="H38" i="21"/>
  <c r="W38" i="21" s="1"/>
  <c r="I38" i="21"/>
  <c r="X38" i="21" s="1"/>
  <c r="J38" i="21"/>
  <c r="Y38" i="21" s="1"/>
  <c r="K38" i="21"/>
  <c r="Z38" i="21" s="1"/>
  <c r="L38" i="21"/>
  <c r="AA38" i="21" s="1"/>
  <c r="M38" i="21"/>
  <c r="AB38" i="21" s="1"/>
  <c r="N38" i="21"/>
  <c r="AC38" i="21" s="1"/>
  <c r="C37" i="21"/>
  <c r="R37" i="21" s="1"/>
  <c r="C38" i="21"/>
  <c r="R38" i="21" s="1"/>
  <c r="C36" i="21"/>
  <c r="R36" i="21" s="1"/>
  <c r="D30" i="21"/>
  <c r="S30" i="21" s="1"/>
  <c r="E30" i="21"/>
  <c r="T30" i="21" s="1"/>
  <c r="F30" i="21"/>
  <c r="U30" i="21" s="1"/>
  <c r="G30" i="21"/>
  <c r="V30" i="21" s="1"/>
  <c r="H30" i="21"/>
  <c r="W30" i="21" s="1"/>
  <c r="I30" i="21"/>
  <c r="X30" i="21" s="1"/>
  <c r="J30" i="21"/>
  <c r="Y30" i="21" s="1"/>
  <c r="K30" i="21"/>
  <c r="Z30" i="21" s="1"/>
  <c r="L30" i="21"/>
  <c r="AA30" i="21" s="1"/>
  <c r="M30" i="21"/>
  <c r="AB30" i="21" s="1"/>
  <c r="N30" i="21"/>
  <c r="AC30" i="21" s="1"/>
  <c r="D31" i="21"/>
  <c r="S31" i="21" s="1"/>
  <c r="E31" i="21"/>
  <c r="T31" i="21" s="1"/>
  <c r="F31" i="21"/>
  <c r="G31" i="21"/>
  <c r="H31" i="21"/>
  <c r="I31" i="21"/>
  <c r="X31" i="21" s="1"/>
  <c r="J31" i="21"/>
  <c r="K31" i="21"/>
  <c r="L31" i="21"/>
  <c r="AA31" i="21" s="1"/>
  <c r="M31" i="21"/>
  <c r="AB31" i="21" s="1"/>
  <c r="N31" i="21"/>
  <c r="D32" i="21"/>
  <c r="S32" i="21" s="1"/>
  <c r="E32" i="21"/>
  <c r="T32" i="21" s="1"/>
  <c r="F32" i="21"/>
  <c r="U32" i="21" s="1"/>
  <c r="G32" i="21"/>
  <c r="V32" i="21" s="1"/>
  <c r="H32" i="21"/>
  <c r="W32" i="21" s="1"/>
  <c r="I32" i="21"/>
  <c r="X32" i="21" s="1"/>
  <c r="J32" i="21"/>
  <c r="Y32" i="21" s="1"/>
  <c r="K32" i="21"/>
  <c r="Z32" i="21" s="1"/>
  <c r="L32" i="21"/>
  <c r="AA32" i="21" s="1"/>
  <c r="M32" i="21"/>
  <c r="AB32" i="21" s="1"/>
  <c r="N32" i="21"/>
  <c r="AC32" i="21" s="1"/>
  <c r="C31" i="21"/>
  <c r="R31" i="21" s="1"/>
  <c r="C32" i="21"/>
  <c r="C30" i="21"/>
  <c r="R30" i="21" s="1"/>
  <c r="D24" i="21"/>
  <c r="S24" i="21" s="1"/>
  <c r="E24" i="21"/>
  <c r="T24" i="21" s="1"/>
  <c r="F24" i="21"/>
  <c r="U24" i="21" s="1"/>
  <c r="G24" i="21"/>
  <c r="V24" i="21" s="1"/>
  <c r="H24" i="21"/>
  <c r="W24" i="21" s="1"/>
  <c r="I24" i="21"/>
  <c r="X24" i="21" s="1"/>
  <c r="J24" i="21"/>
  <c r="Y24" i="21" s="1"/>
  <c r="K24" i="21"/>
  <c r="Z24" i="21" s="1"/>
  <c r="L24" i="21"/>
  <c r="AA24" i="21" s="1"/>
  <c r="M24" i="21"/>
  <c r="AB24" i="21" s="1"/>
  <c r="N24" i="21"/>
  <c r="AC24" i="21" s="1"/>
  <c r="D25" i="21"/>
  <c r="S25" i="21" s="1"/>
  <c r="E25" i="21"/>
  <c r="T25" i="21" s="1"/>
  <c r="F25" i="21"/>
  <c r="G25" i="21"/>
  <c r="V25" i="21" s="1"/>
  <c r="H25" i="21"/>
  <c r="W25" i="21" s="1"/>
  <c r="I25" i="21"/>
  <c r="X25" i="21" s="1"/>
  <c r="J25" i="21"/>
  <c r="K25" i="21"/>
  <c r="L25" i="21"/>
  <c r="AA25" i="21" s="1"/>
  <c r="M25" i="21"/>
  <c r="AB25" i="21" s="1"/>
  <c r="N25" i="21"/>
  <c r="D26" i="21"/>
  <c r="S26" i="21" s="1"/>
  <c r="E26" i="21"/>
  <c r="T26" i="21" s="1"/>
  <c r="F26" i="21"/>
  <c r="U26" i="21" s="1"/>
  <c r="G26" i="21"/>
  <c r="V26" i="21" s="1"/>
  <c r="H26" i="21"/>
  <c r="W26" i="21" s="1"/>
  <c r="I26" i="21"/>
  <c r="X26" i="21" s="1"/>
  <c r="J26" i="21"/>
  <c r="Y26" i="21" s="1"/>
  <c r="K26" i="21"/>
  <c r="Z26" i="21" s="1"/>
  <c r="L26" i="21"/>
  <c r="AA26" i="21" s="1"/>
  <c r="M26" i="21"/>
  <c r="AB26" i="21" s="1"/>
  <c r="N26" i="21"/>
  <c r="AC26" i="21" s="1"/>
  <c r="C25" i="21"/>
  <c r="C26" i="21"/>
  <c r="R26" i="21" s="1"/>
  <c r="C24" i="21"/>
  <c r="R24" i="21" s="1"/>
  <c r="D18" i="21"/>
  <c r="S18" i="21" s="1"/>
  <c r="E18" i="21"/>
  <c r="T18" i="21" s="1"/>
  <c r="F18" i="21"/>
  <c r="U18" i="21" s="1"/>
  <c r="G18" i="21"/>
  <c r="V18" i="21" s="1"/>
  <c r="H18" i="21"/>
  <c r="W18" i="21" s="1"/>
  <c r="I18" i="21"/>
  <c r="X18" i="21" s="1"/>
  <c r="J18" i="21"/>
  <c r="Y18" i="21" s="1"/>
  <c r="K18" i="21"/>
  <c r="Z18" i="21" s="1"/>
  <c r="L18" i="21"/>
  <c r="AA18" i="21" s="1"/>
  <c r="M18" i="21"/>
  <c r="AB18" i="21" s="1"/>
  <c r="N18" i="21"/>
  <c r="AC18" i="21" s="1"/>
  <c r="D19" i="21"/>
  <c r="E19" i="21"/>
  <c r="T19" i="21" s="1"/>
  <c r="F19" i="21"/>
  <c r="G19" i="21"/>
  <c r="H19" i="21"/>
  <c r="I19" i="21"/>
  <c r="X19" i="21" s="1"/>
  <c r="J19" i="21"/>
  <c r="K19" i="21"/>
  <c r="Z19" i="21" s="1"/>
  <c r="L19" i="21"/>
  <c r="M19" i="21"/>
  <c r="AB19" i="21" s="1"/>
  <c r="N19" i="21"/>
  <c r="D20" i="21"/>
  <c r="S20" i="21" s="1"/>
  <c r="E20" i="21"/>
  <c r="T20" i="21" s="1"/>
  <c r="F20" i="21"/>
  <c r="U20" i="21" s="1"/>
  <c r="G20" i="21"/>
  <c r="V20" i="21" s="1"/>
  <c r="H20" i="21"/>
  <c r="W20" i="21" s="1"/>
  <c r="I20" i="21"/>
  <c r="X20" i="21" s="1"/>
  <c r="J20" i="21"/>
  <c r="Y20" i="21" s="1"/>
  <c r="K20" i="21"/>
  <c r="Z20" i="21" s="1"/>
  <c r="L20" i="21"/>
  <c r="AA20" i="21" s="1"/>
  <c r="M20" i="21"/>
  <c r="AB20" i="21" s="1"/>
  <c r="N20" i="21"/>
  <c r="AC20" i="21" s="1"/>
  <c r="C19" i="21"/>
  <c r="C20" i="21"/>
  <c r="R20" i="21" s="1"/>
  <c r="C18" i="21"/>
  <c r="R18" i="21" s="1"/>
  <c r="D12" i="21"/>
  <c r="E12" i="21"/>
  <c r="F12" i="21"/>
  <c r="G12" i="21"/>
  <c r="H12" i="21"/>
  <c r="I12" i="21"/>
  <c r="J12" i="21"/>
  <c r="K12" i="21"/>
  <c r="L12" i="21"/>
  <c r="M12" i="21"/>
  <c r="N12" i="21"/>
  <c r="D13" i="21"/>
  <c r="S13" i="21" s="1"/>
  <c r="E13" i="21"/>
  <c r="F13" i="21"/>
  <c r="U13" i="21" s="1"/>
  <c r="G13" i="21"/>
  <c r="H13" i="21"/>
  <c r="W13" i="21" s="1"/>
  <c r="I13" i="21"/>
  <c r="J13" i="21"/>
  <c r="Y13" i="21" s="1"/>
  <c r="K13" i="21"/>
  <c r="L13" i="21"/>
  <c r="AA13" i="21" s="1"/>
  <c r="M13" i="21"/>
  <c r="N13" i="21"/>
  <c r="AC13" i="21" s="1"/>
  <c r="D14" i="21"/>
  <c r="S14" i="21" s="1"/>
  <c r="E14" i="21"/>
  <c r="T14" i="21" s="1"/>
  <c r="F14" i="21"/>
  <c r="U14" i="21" s="1"/>
  <c r="G14" i="21"/>
  <c r="V14" i="21" s="1"/>
  <c r="H14" i="21"/>
  <c r="W14" i="21" s="1"/>
  <c r="I14" i="21"/>
  <c r="X14" i="21" s="1"/>
  <c r="J14" i="21"/>
  <c r="Y14" i="21" s="1"/>
  <c r="K14" i="21"/>
  <c r="Z14" i="21" s="1"/>
  <c r="L14" i="21"/>
  <c r="AA14" i="21" s="1"/>
  <c r="M14" i="21"/>
  <c r="AB14" i="21" s="1"/>
  <c r="N14" i="21"/>
  <c r="AC14" i="21" s="1"/>
  <c r="C13" i="21"/>
  <c r="C14" i="21"/>
  <c r="R14" i="21" s="1"/>
  <c r="C12" i="21"/>
  <c r="AF45" i="21"/>
  <c r="AF44" i="21"/>
  <c r="AF43" i="21"/>
  <c r="AF42" i="21"/>
  <c r="AF39" i="21"/>
  <c r="AF38" i="21"/>
  <c r="AF37" i="21"/>
  <c r="AF36" i="21"/>
  <c r="AF33" i="21"/>
  <c r="AF32" i="21"/>
  <c r="AF31" i="21"/>
  <c r="AF30" i="21"/>
  <c r="AF27" i="21"/>
  <c r="AF26" i="21"/>
  <c r="AF25" i="21"/>
  <c r="AF24" i="21"/>
  <c r="AF21" i="21"/>
  <c r="AF20" i="21"/>
  <c r="AF19" i="21"/>
  <c r="AF18" i="21"/>
  <c r="AF15" i="21"/>
  <c r="AF14" i="21"/>
  <c r="AF13" i="21"/>
  <c r="AF12" i="21"/>
  <c r="Q45" i="21"/>
  <c r="Q44" i="21"/>
  <c r="Q43" i="21"/>
  <c r="Q42" i="21"/>
  <c r="A42" i="21"/>
  <c r="Q39" i="21"/>
  <c r="Q38" i="21"/>
  <c r="Q37" i="21"/>
  <c r="Q36" i="21"/>
  <c r="A36" i="21"/>
  <c r="Q33" i="21"/>
  <c r="Q32" i="21"/>
  <c r="Q31" i="21"/>
  <c r="Q30" i="21"/>
  <c r="A30" i="21"/>
  <c r="Q27" i="21"/>
  <c r="Q26" i="21"/>
  <c r="Q25" i="21"/>
  <c r="Q24" i="21"/>
  <c r="A24" i="21"/>
  <c r="Q21" i="21"/>
  <c r="Q20" i="21"/>
  <c r="Q19" i="21"/>
  <c r="Q18" i="21"/>
  <c r="A18" i="21"/>
  <c r="Q15" i="21"/>
  <c r="Q14" i="21"/>
  <c r="Q13" i="21"/>
  <c r="Q12" i="21"/>
  <c r="A12" i="21"/>
  <c r="F10" i="17"/>
  <c r="F11" i="17"/>
  <c r="F12" i="17"/>
  <c r="F13" i="17"/>
  <c r="F14" i="17"/>
  <c r="F9" i="17"/>
  <c r="C20" i="24"/>
  <c r="B21" i="39" l="1"/>
  <c r="B13" i="39"/>
  <c r="B20" i="6"/>
  <c r="B12" i="6"/>
  <c r="B22" i="39"/>
  <c r="B14" i="39"/>
  <c r="B13" i="6"/>
  <c r="B21" i="6"/>
  <c r="A41" i="21"/>
  <c r="B20" i="39"/>
  <c r="B12" i="39"/>
  <c r="B11" i="6"/>
  <c r="B19" i="6"/>
  <c r="B11" i="39"/>
  <c r="B19" i="39"/>
  <c r="B18" i="6"/>
  <c r="B10" i="6"/>
  <c r="A23" i="21"/>
  <c r="B18" i="39"/>
  <c r="B10" i="39"/>
  <c r="B17" i="6"/>
  <c r="B9" i="6"/>
  <c r="N27" i="21"/>
  <c r="J27" i="21"/>
  <c r="F27" i="21"/>
  <c r="N39" i="21"/>
  <c r="J39" i="21"/>
  <c r="F39" i="21"/>
  <c r="N45" i="21"/>
  <c r="J45" i="21"/>
  <c r="F45" i="21"/>
  <c r="AB21" i="21"/>
  <c r="G21" i="21"/>
  <c r="AA27" i="21"/>
  <c r="C33" i="21"/>
  <c r="S33" i="21"/>
  <c r="W39" i="21"/>
  <c r="S45" i="21"/>
  <c r="G45" i="21"/>
  <c r="AD42" i="21"/>
  <c r="T21" i="21"/>
  <c r="AD24" i="21"/>
  <c r="AD18" i="21"/>
  <c r="AD30" i="21"/>
  <c r="S39" i="21"/>
  <c r="AD36" i="21"/>
  <c r="W27" i="21"/>
  <c r="W45" i="21"/>
  <c r="C45" i="21"/>
  <c r="X21" i="21"/>
  <c r="Z13" i="21"/>
  <c r="Z15" i="21" s="1"/>
  <c r="V19" i="21"/>
  <c r="V21" i="21" s="1"/>
  <c r="O24" i="21"/>
  <c r="O30" i="21"/>
  <c r="L33" i="21"/>
  <c r="H33" i="21"/>
  <c r="D33" i="21"/>
  <c r="O42" i="21"/>
  <c r="W31" i="21"/>
  <c r="W33" i="21" s="1"/>
  <c r="AC12" i="21"/>
  <c r="AC46" i="21" s="1"/>
  <c r="N46" i="21"/>
  <c r="AB12" i="21"/>
  <c r="AB46" i="21" s="1"/>
  <c r="M46" i="21"/>
  <c r="AA12" i="21"/>
  <c r="AA46" i="21" s="1"/>
  <c r="L46" i="21"/>
  <c r="Z12" i="21"/>
  <c r="Z46" i="21" s="1"/>
  <c r="K46" i="21"/>
  <c r="Y12" i="21"/>
  <c r="Y46" i="21" s="1"/>
  <c r="J46" i="21"/>
  <c r="X12" i="21"/>
  <c r="X46" i="21" s="1"/>
  <c r="I46" i="21"/>
  <c r="W12" i="21"/>
  <c r="W46" i="21" s="1"/>
  <c r="H46" i="21"/>
  <c r="V12" i="21"/>
  <c r="V46" i="21" s="1"/>
  <c r="G46" i="21"/>
  <c r="U12" i="21"/>
  <c r="U46" i="21" s="1"/>
  <c r="F46" i="21"/>
  <c r="T12" i="21"/>
  <c r="T46" i="21" s="1"/>
  <c r="E46" i="21"/>
  <c r="S12" i="21"/>
  <c r="S46" i="21" s="1"/>
  <c r="D46" i="21"/>
  <c r="O12" i="21"/>
  <c r="C46" i="21"/>
  <c r="V13" i="21"/>
  <c r="V15" i="21" s="1"/>
  <c r="B17" i="39"/>
  <c r="B9" i="39"/>
  <c r="B16" i="6"/>
  <c r="B8" i="6"/>
  <c r="A11" i="21"/>
  <c r="I16" i="17"/>
  <c r="X10" i="21"/>
  <c r="I10" i="21"/>
  <c r="Y10" i="21"/>
  <c r="J10" i="21"/>
  <c r="J16" i="17"/>
  <c r="G16" i="17"/>
  <c r="V10" i="21"/>
  <c r="G10" i="21"/>
  <c r="W10" i="21"/>
  <c r="H10" i="21"/>
  <c r="H16" i="17"/>
  <c r="U10" i="21"/>
  <c r="F10" i="21"/>
  <c r="F16" i="17"/>
  <c r="AC10" i="21"/>
  <c r="N10" i="21"/>
  <c r="N16" i="17"/>
  <c r="K16" i="17"/>
  <c r="Z10" i="21"/>
  <c r="K10" i="21"/>
  <c r="E16" i="17"/>
  <c r="T10" i="21"/>
  <c r="E10" i="21"/>
  <c r="D16" i="17"/>
  <c r="S10" i="21"/>
  <c r="D10" i="21"/>
  <c r="M16" i="17"/>
  <c r="AB10" i="21"/>
  <c r="M10" i="21"/>
  <c r="Z45" i="21"/>
  <c r="AB45" i="21"/>
  <c r="T45" i="21"/>
  <c r="AA45" i="21"/>
  <c r="L45" i="21"/>
  <c r="H45" i="21"/>
  <c r="D45" i="21"/>
  <c r="X45" i="21"/>
  <c r="K45" i="21"/>
  <c r="V43" i="21"/>
  <c r="V45" i="21" s="1"/>
  <c r="AC43" i="21"/>
  <c r="AC45" i="21" s="1"/>
  <c r="Y43" i="21"/>
  <c r="Y45" i="21" s="1"/>
  <c r="U43" i="21"/>
  <c r="U45" i="21" s="1"/>
  <c r="AD44" i="21"/>
  <c r="G21" i="6" s="1"/>
  <c r="R43" i="21"/>
  <c r="R45" i="21" s="1"/>
  <c r="AB39" i="21"/>
  <c r="X39" i="21"/>
  <c r="T39" i="21"/>
  <c r="L39" i="21"/>
  <c r="H39" i="21"/>
  <c r="D39" i="21"/>
  <c r="AA39" i="21"/>
  <c r="K39" i="21"/>
  <c r="G39" i="21"/>
  <c r="Z37" i="21"/>
  <c r="Z39" i="21" s="1"/>
  <c r="V37" i="21"/>
  <c r="V39" i="21" s="1"/>
  <c r="AC37" i="21"/>
  <c r="AC39" i="21" s="1"/>
  <c r="Y37" i="21"/>
  <c r="Y39" i="21" s="1"/>
  <c r="U37" i="21"/>
  <c r="U39" i="21" s="1"/>
  <c r="C39" i="21"/>
  <c r="R39" i="21"/>
  <c r="T33" i="21"/>
  <c r="AA33" i="21"/>
  <c r="K33" i="21"/>
  <c r="G33" i="21"/>
  <c r="X33" i="21"/>
  <c r="AB33" i="21"/>
  <c r="N33" i="21"/>
  <c r="J33" i="21"/>
  <c r="F33" i="21"/>
  <c r="Z31" i="21"/>
  <c r="Z33" i="21" s="1"/>
  <c r="V31" i="21"/>
  <c r="V33" i="21" s="1"/>
  <c r="AC31" i="21"/>
  <c r="AC33" i="21" s="1"/>
  <c r="Y31" i="21"/>
  <c r="Y33" i="21" s="1"/>
  <c r="U31" i="21"/>
  <c r="U33" i="21" s="1"/>
  <c r="R32" i="21"/>
  <c r="AD32" i="21" s="1"/>
  <c r="G19" i="6" s="1"/>
  <c r="T27" i="21"/>
  <c r="S27" i="21"/>
  <c r="L27" i="21"/>
  <c r="H27" i="21"/>
  <c r="D27" i="21"/>
  <c r="X27" i="21"/>
  <c r="AB27" i="21"/>
  <c r="K27" i="21"/>
  <c r="V27" i="21"/>
  <c r="AC25" i="21"/>
  <c r="AC27" i="21" s="1"/>
  <c r="G27" i="21"/>
  <c r="Z25" i="21"/>
  <c r="Z27" i="21" s="1"/>
  <c r="Y25" i="21"/>
  <c r="Y27" i="21" s="1"/>
  <c r="U25" i="21"/>
  <c r="U27" i="21" s="1"/>
  <c r="C27" i="21"/>
  <c r="AD26" i="21"/>
  <c r="G18" i="6" s="1"/>
  <c r="R25" i="21"/>
  <c r="R27" i="21" s="1"/>
  <c r="L21" i="21"/>
  <c r="H21" i="21"/>
  <c r="D21" i="21"/>
  <c r="K21" i="21"/>
  <c r="N21" i="21"/>
  <c r="J21" i="21"/>
  <c r="F21" i="21"/>
  <c r="Z21" i="21"/>
  <c r="AC19" i="21"/>
  <c r="AC21" i="21" s="1"/>
  <c r="Y19" i="21"/>
  <c r="Y21" i="21" s="1"/>
  <c r="U19" i="21"/>
  <c r="U21" i="21" s="1"/>
  <c r="AA19" i="21"/>
  <c r="AA21" i="21" s="1"/>
  <c r="W19" i="21"/>
  <c r="W21" i="21" s="1"/>
  <c r="S19" i="21"/>
  <c r="S21" i="21" s="1"/>
  <c r="C21" i="21"/>
  <c r="AD20" i="21"/>
  <c r="G17" i="6" s="1"/>
  <c r="R19" i="21"/>
  <c r="R21" i="21" s="1"/>
  <c r="AB13" i="21"/>
  <c r="AB15" i="21" s="1"/>
  <c r="X13" i="21"/>
  <c r="X15" i="21" s="1"/>
  <c r="T13" i="21"/>
  <c r="N15" i="21"/>
  <c r="J15" i="21"/>
  <c r="F15" i="21"/>
  <c r="L15" i="21"/>
  <c r="H15" i="21"/>
  <c r="D15" i="21"/>
  <c r="C15" i="21"/>
  <c r="R13" i="21"/>
  <c r="R15" i="21" s="1"/>
  <c r="Y48" i="21"/>
  <c r="AC48" i="21"/>
  <c r="U48" i="21"/>
  <c r="K15" i="21"/>
  <c r="G15" i="21"/>
  <c r="Y15" i="21"/>
  <c r="M15" i="21"/>
  <c r="I15" i="21"/>
  <c r="E15" i="21"/>
  <c r="M21" i="21"/>
  <c r="I21" i="21"/>
  <c r="E21" i="21"/>
  <c r="M27" i="21"/>
  <c r="I27" i="21"/>
  <c r="E27" i="21"/>
  <c r="M33" i="21"/>
  <c r="I33" i="21"/>
  <c r="E33" i="21"/>
  <c r="M39" i="21"/>
  <c r="I39" i="21"/>
  <c r="E39" i="21"/>
  <c r="M45" i="21"/>
  <c r="I45" i="21"/>
  <c r="E45" i="21"/>
  <c r="U15" i="21"/>
  <c r="AA15" i="21"/>
  <c r="W15" i="21"/>
  <c r="S15" i="21"/>
  <c r="R12" i="21"/>
  <c r="R46" i="21" s="1"/>
  <c r="AC15" i="21"/>
  <c r="O18" i="21"/>
  <c r="O26" i="21"/>
  <c r="E18" i="6" s="1"/>
  <c r="O32" i="21"/>
  <c r="E19" i="6" s="1"/>
  <c r="O36" i="21"/>
  <c r="AD14" i="21"/>
  <c r="G16" i="6" s="1"/>
  <c r="AD38" i="21"/>
  <c r="G20" i="6" s="1"/>
  <c r="Z48" i="21"/>
  <c r="X48" i="21"/>
  <c r="AB48" i="21"/>
  <c r="S48" i="21"/>
  <c r="W48" i="21"/>
  <c r="AA48" i="21"/>
  <c r="T48" i="21"/>
  <c r="L48" i="21"/>
  <c r="H48" i="21"/>
  <c r="D48" i="21"/>
  <c r="N48" i="21"/>
  <c r="O25" i="21"/>
  <c r="I48" i="21"/>
  <c r="C48" i="21"/>
  <c r="K48" i="21"/>
  <c r="E48" i="21"/>
  <c r="M48" i="21"/>
  <c r="O14" i="21"/>
  <c r="E16" i="6" s="1"/>
  <c r="O31" i="21"/>
  <c r="J48" i="21"/>
  <c r="O13" i="21"/>
  <c r="O20" i="21"/>
  <c r="E17" i="6" s="1"/>
  <c r="F48" i="21"/>
  <c r="I47" i="21"/>
  <c r="G48" i="21"/>
  <c r="O24" i="22"/>
  <c r="O23" i="22"/>
  <c r="O22" i="22"/>
  <c r="O16" i="22"/>
  <c r="I9" i="38" l="1"/>
  <c r="AC47" i="21"/>
  <c r="AA9" i="38" s="1"/>
  <c r="X47" i="21"/>
  <c r="AD45" i="21"/>
  <c r="AD37" i="21"/>
  <c r="G12" i="6" s="1"/>
  <c r="E10" i="6"/>
  <c r="AD19" i="21"/>
  <c r="AD21" i="21"/>
  <c r="R33" i="21"/>
  <c r="AD33" i="21" s="1"/>
  <c r="Z47" i="21"/>
  <c r="Z49" i="21" s="1"/>
  <c r="E11" i="6"/>
  <c r="AD43" i="21"/>
  <c r="AE44" i="21" s="1"/>
  <c r="O46" i="21"/>
  <c r="AB47" i="21"/>
  <c r="AD12" i="21"/>
  <c r="AD46" i="21"/>
  <c r="E8" i="6"/>
  <c r="AD39" i="21"/>
  <c r="O33" i="21"/>
  <c r="AD31" i="21"/>
  <c r="AE33" i="21" s="1"/>
  <c r="R48" i="21"/>
  <c r="R17" i="38" s="1"/>
  <c r="F17" i="38"/>
  <c r="AD27" i="21"/>
  <c r="AD25" i="21"/>
  <c r="G10" i="6" s="1"/>
  <c r="U47" i="21"/>
  <c r="U49" i="21" s="1"/>
  <c r="O27" i="21"/>
  <c r="P27" i="21" s="1"/>
  <c r="Z17" i="38"/>
  <c r="G17" i="38"/>
  <c r="M17" i="38"/>
  <c r="W47" i="21"/>
  <c r="S47" i="21"/>
  <c r="Y47" i="21"/>
  <c r="I17" i="38"/>
  <c r="K17" i="38"/>
  <c r="N17" i="38"/>
  <c r="S17" i="38"/>
  <c r="Y17" i="38"/>
  <c r="AA17" i="38"/>
  <c r="H17" i="38"/>
  <c r="W17" i="38"/>
  <c r="O15" i="21"/>
  <c r="J17" i="38"/>
  <c r="L17" i="38"/>
  <c r="X17" i="38"/>
  <c r="E17" i="38"/>
  <c r="AA47" i="21"/>
  <c r="AD13" i="21"/>
  <c r="T15" i="21"/>
  <c r="AD15" i="21" s="1"/>
  <c r="V48" i="21"/>
  <c r="U17" i="38" s="1"/>
  <c r="V47" i="21"/>
  <c r="M47" i="21"/>
  <c r="T47" i="21"/>
  <c r="R47" i="21"/>
  <c r="O45" i="21"/>
  <c r="O48" i="21"/>
  <c r="H47" i="21"/>
  <c r="O44" i="21"/>
  <c r="E21" i="6" s="1"/>
  <c r="P26" i="21"/>
  <c r="O38" i="21"/>
  <c r="E20" i="6" s="1"/>
  <c r="O37" i="21"/>
  <c r="O39" i="21"/>
  <c r="I49" i="21"/>
  <c r="P14" i="21"/>
  <c r="P32" i="21"/>
  <c r="P33" i="21"/>
  <c r="G47" i="21"/>
  <c r="J47" i="21"/>
  <c r="K10" i="38" s="1"/>
  <c r="N47" i="21"/>
  <c r="C47" i="21"/>
  <c r="O21" i="21"/>
  <c r="O19" i="21"/>
  <c r="O43" i="21"/>
  <c r="E47" i="21"/>
  <c r="K47" i="21"/>
  <c r="L47" i="21"/>
  <c r="D47" i="21"/>
  <c r="F47" i="21"/>
  <c r="B12" i="28"/>
  <c r="E18" i="28" s="1"/>
  <c r="C134" i="31"/>
  <c r="C135" i="31" s="1"/>
  <c r="D13" i="5" s="1"/>
  <c r="E13" i="5" s="1"/>
  <c r="F13" i="5" s="1"/>
  <c r="O17" i="25"/>
  <c r="B16" i="38" s="1"/>
  <c r="AB16" i="38"/>
  <c r="O16" i="38"/>
  <c r="F39" i="5"/>
  <c r="E39" i="5"/>
  <c r="D39" i="5"/>
  <c r="N126" i="31"/>
  <c r="M126" i="31"/>
  <c r="L126" i="31"/>
  <c r="K126" i="31"/>
  <c r="J126" i="31"/>
  <c r="I126" i="31"/>
  <c r="H126" i="31"/>
  <c r="G126" i="31"/>
  <c r="F126" i="31"/>
  <c r="E126" i="31"/>
  <c r="D126" i="31"/>
  <c r="C126" i="31"/>
  <c r="N122" i="31"/>
  <c r="M122" i="31"/>
  <c r="L122" i="31"/>
  <c r="K122" i="31"/>
  <c r="J122" i="31"/>
  <c r="I122" i="31"/>
  <c r="H122" i="31"/>
  <c r="G122" i="31"/>
  <c r="F122" i="31"/>
  <c r="E122" i="31"/>
  <c r="D122" i="31"/>
  <c r="C122" i="31"/>
  <c r="O27" i="38"/>
  <c r="O26" i="38"/>
  <c r="O28" i="25"/>
  <c r="O27" i="25"/>
  <c r="N41" i="39"/>
  <c r="M41" i="39"/>
  <c r="L41" i="39"/>
  <c r="K41" i="39"/>
  <c r="J41" i="39"/>
  <c r="I41" i="39"/>
  <c r="H41" i="39"/>
  <c r="G41" i="39"/>
  <c r="F41" i="39"/>
  <c r="E41" i="39"/>
  <c r="D41" i="39"/>
  <c r="C41" i="39"/>
  <c r="E20" i="24"/>
  <c r="D20" i="24"/>
  <c r="E12" i="24"/>
  <c r="E13" i="24" s="1"/>
  <c r="D12" i="24"/>
  <c r="D13" i="24" s="1"/>
  <c r="C12" i="24"/>
  <c r="C13" i="24" s="1"/>
  <c r="AD49" i="21" l="1"/>
  <c r="P15" i="21"/>
  <c r="O49" i="21"/>
  <c r="AA10" i="38"/>
  <c r="X9" i="38"/>
  <c r="T10" i="38"/>
  <c r="X10" i="38"/>
  <c r="X49" i="21"/>
  <c r="M10" i="38"/>
  <c r="K9" i="38"/>
  <c r="I10" i="38"/>
  <c r="G9" i="38"/>
  <c r="P9" i="38"/>
  <c r="R10" i="38"/>
  <c r="Q9" i="38"/>
  <c r="S10" i="38"/>
  <c r="AE21" i="21"/>
  <c r="G9" i="6"/>
  <c r="O41" i="39"/>
  <c r="F9" i="38"/>
  <c r="H10" i="38"/>
  <c r="E10" i="38"/>
  <c r="C9" i="38"/>
  <c r="U9" i="38"/>
  <c r="W10" i="38"/>
  <c r="Z10" i="38"/>
  <c r="D49" i="21"/>
  <c r="F10" i="38"/>
  <c r="D9" i="38"/>
  <c r="N9" i="38"/>
  <c r="Q10" i="38"/>
  <c r="P10" i="38"/>
  <c r="M9" i="38"/>
  <c r="V9" i="38"/>
  <c r="S9" i="38"/>
  <c r="U10" i="38"/>
  <c r="E9" i="38"/>
  <c r="G10" i="38"/>
  <c r="N10" i="38"/>
  <c r="L9" i="38"/>
  <c r="J9" i="38"/>
  <c r="L10" i="38"/>
  <c r="H9" i="38"/>
  <c r="J10" i="38"/>
  <c r="AE20" i="21"/>
  <c r="AE19" i="21" s="1"/>
  <c r="V10" i="38"/>
  <c r="AE14" i="21"/>
  <c r="G8" i="6"/>
  <c r="W9" i="38"/>
  <c r="Y10" i="38"/>
  <c r="AE32" i="21"/>
  <c r="AE31" i="21" s="1"/>
  <c r="G11" i="6"/>
  <c r="AE45" i="21"/>
  <c r="AE43" i="21" s="1"/>
  <c r="G13" i="6"/>
  <c r="AC49" i="21"/>
  <c r="AE38" i="21"/>
  <c r="AE39" i="21"/>
  <c r="AB49" i="21"/>
  <c r="E13" i="6"/>
  <c r="E12" i="6"/>
  <c r="E9" i="6"/>
  <c r="Z9" i="38"/>
  <c r="W49" i="21"/>
  <c r="P17" i="38"/>
  <c r="Y49" i="21"/>
  <c r="Q17" i="38"/>
  <c r="AE26" i="21"/>
  <c r="AE27" i="21"/>
  <c r="S49" i="21"/>
  <c r="AD48" i="21"/>
  <c r="T17" i="38"/>
  <c r="V17" i="38"/>
  <c r="L49" i="21"/>
  <c r="T49" i="21"/>
  <c r="R9" i="38"/>
  <c r="F49" i="21"/>
  <c r="E49" i="21"/>
  <c r="T9" i="38"/>
  <c r="N49" i="21"/>
  <c r="AA49" i="21"/>
  <c r="Y9" i="38"/>
  <c r="J49" i="21"/>
  <c r="K49" i="21"/>
  <c r="G49" i="21"/>
  <c r="H49" i="21"/>
  <c r="AE15" i="21"/>
  <c r="M49" i="21"/>
  <c r="V49" i="21"/>
  <c r="AD47" i="21"/>
  <c r="G55" i="6" s="1"/>
  <c r="P31" i="21"/>
  <c r="R49" i="21"/>
  <c r="P21" i="21"/>
  <c r="P20" i="21"/>
  <c r="P13" i="21"/>
  <c r="P38" i="21"/>
  <c r="P39" i="21"/>
  <c r="P45" i="21"/>
  <c r="P44" i="21"/>
  <c r="O47" i="21"/>
  <c r="E55" i="6" s="1"/>
  <c r="C49" i="21"/>
  <c r="P25" i="21"/>
  <c r="E17" i="28"/>
  <c r="B27" i="38"/>
  <c r="D135" i="31"/>
  <c r="C149" i="31" s="1"/>
  <c r="C150" i="31" s="1"/>
  <c r="D149" i="31" s="1"/>
  <c r="D150" i="31" s="1"/>
  <c r="E149" i="31" s="1"/>
  <c r="E150" i="31" s="1"/>
  <c r="F149" i="31" s="1"/>
  <c r="F150" i="31" s="1"/>
  <c r="G149" i="31" s="1"/>
  <c r="G150" i="31" s="1"/>
  <c r="H149" i="31" s="1"/>
  <c r="H150" i="31" s="1"/>
  <c r="I149" i="31" s="1"/>
  <c r="I150" i="31" s="1"/>
  <c r="J149" i="31" s="1"/>
  <c r="J150" i="31" s="1"/>
  <c r="K149" i="31" s="1"/>
  <c r="K150" i="31" s="1"/>
  <c r="L149" i="31" s="1"/>
  <c r="L150" i="31" s="1"/>
  <c r="M149" i="31" s="1"/>
  <c r="M150" i="31" s="1"/>
  <c r="N149" i="31" s="1"/>
  <c r="N150" i="31" s="1"/>
  <c r="C152" i="31" s="1"/>
  <c r="C153" i="31" s="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C156" i="31" s="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D11" i="5"/>
  <c r="E17" i="5"/>
  <c r="F17" i="5"/>
  <c r="D17" i="5"/>
  <c r="AE13" i="21" l="1"/>
  <c r="AE37" i="21"/>
  <c r="AE25" i="21"/>
  <c r="P43" i="21"/>
  <c r="P37" i="21"/>
  <c r="P19" i="21"/>
  <c r="E11" i="5"/>
  <c r="C35" i="22"/>
  <c r="F11" i="5" l="1"/>
  <c r="C8" i="25"/>
  <c r="R35" i="24" l="1"/>
  <c r="R15" i="38" s="1"/>
  <c r="Q35" i="24"/>
  <c r="C15" i="38" s="1"/>
  <c r="O35" i="24"/>
  <c r="N16" i="25" s="1"/>
  <c r="N35" i="24"/>
  <c r="M16" i="25" s="1"/>
  <c r="M35" i="24"/>
  <c r="L35" i="24"/>
  <c r="K16" i="25" s="1"/>
  <c r="K35" i="24"/>
  <c r="J16" i="25" s="1"/>
  <c r="J35" i="24"/>
  <c r="I16" i="25" s="1"/>
  <c r="I35" i="24"/>
  <c r="H35" i="24"/>
  <c r="G16" i="25" s="1"/>
  <c r="G35" i="24"/>
  <c r="F16" i="25" s="1"/>
  <c r="F35" i="24"/>
  <c r="E16" i="25" s="1"/>
  <c r="E35" i="24"/>
  <c r="D16" i="25" s="1"/>
  <c r="C117" i="31"/>
  <c r="C119" i="31" s="1"/>
  <c r="C48" i="39" s="1"/>
  <c r="D118" i="31"/>
  <c r="E118" i="31"/>
  <c r="F118" i="31"/>
  <c r="G118" i="31"/>
  <c r="H118" i="31"/>
  <c r="I118" i="31"/>
  <c r="J118" i="31"/>
  <c r="K118" i="31"/>
  <c r="L118" i="31"/>
  <c r="M118" i="31"/>
  <c r="N118" i="31"/>
  <c r="D9" i="39"/>
  <c r="C11" i="39"/>
  <c r="D11" i="39"/>
  <c r="G11" i="39"/>
  <c r="C17" i="39"/>
  <c r="C19" i="39"/>
  <c r="D18" i="39"/>
  <c r="D17" i="39"/>
  <c r="D19" i="39"/>
  <c r="E17" i="39"/>
  <c r="E19" i="39"/>
  <c r="F18" i="39"/>
  <c r="F21" i="17"/>
  <c r="F19" i="39"/>
  <c r="G18" i="39"/>
  <c r="G33" i="17"/>
  <c r="J18" i="39"/>
  <c r="K18" i="39"/>
  <c r="L18" i="39"/>
  <c r="C14" i="7"/>
  <c r="C20" i="7"/>
  <c r="E20" i="7" s="1"/>
  <c r="G20" i="7" s="1"/>
  <c r="G38" i="6" s="1"/>
  <c r="C21" i="7"/>
  <c r="E21" i="7" s="1"/>
  <c r="G21" i="7" s="1"/>
  <c r="G39" i="6" s="1"/>
  <c r="C10" i="31"/>
  <c r="C11" i="31"/>
  <c r="C9" i="31"/>
  <c r="C30" i="31"/>
  <c r="C31" i="31"/>
  <c r="C29" i="31"/>
  <c r="C50" i="31"/>
  <c r="C51" i="31"/>
  <c r="C49" i="31"/>
  <c r="C70" i="31"/>
  <c r="C71" i="31"/>
  <c r="C69" i="3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s="1"/>
  <c r="D32" i="24"/>
  <c r="P32" i="24" s="1"/>
  <c r="D31" i="24"/>
  <c r="P31" i="24" s="1"/>
  <c r="D30" i="24"/>
  <c r="P30" i="24" s="1"/>
  <c r="D29" i="24"/>
  <c r="P29" i="24" s="1"/>
  <c r="D33" i="39"/>
  <c r="E33" i="39"/>
  <c r="F33" i="39"/>
  <c r="G33" i="39"/>
  <c r="H33" i="39"/>
  <c r="I33" i="39"/>
  <c r="J33" i="39"/>
  <c r="K33" i="39"/>
  <c r="L33" i="39"/>
  <c r="M33" i="39"/>
  <c r="N33" i="39"/>
  <c r="C33" i="39"/>
  <c r="C22" i="7"/>
  <c r="B26" i="38"/>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D22" i="39"/>
  <c r="E22" i="39"/>
  <c r="F22" i="39"/>
  <c r="G22" i="39"/>
  <c r="H22" i="39"/>
  <c r="I22" i="39"/>
  <c r="J22" i="39"/>
  <c r="K22" i="39"/>
  <c r="L22" i="39"/>
  <c r="M22" i="39"/>
  <c r="N22" i="39"/>
  <c r="D14" i="39"/>
  <c r="E14" i="39"/>
  <c r="F14" i="39"/>
  <c r="I14" i="39"/>
  <c r="K14" i="39"/>
  <c r="L14" i="39"/>
  <c r="M14" i="39"/>
  <c r="N14" i="39"/>
  <c r="C22" i="39"/>
  <c r="C51" i="17"/>
  <c r="E21" i="39"/>
  <c r="F21" i="39"/>
  <c r="G21" i="39"/>
  <c r="H21" i="39"/>
  <c r="I21" i="39"/>
  <c r="J21" i="39"/>
  <c r="K21" i="39"/>
  <c r="L21" i="39"/>
  <c r="M21" i="39"/>
  <c r="N21" i="39"/>
  <c r="C21" i="39"/>
  <c r="E45" i="17"/>
  <c r="F45" i="17"/>
  <c r="G13" i="39"/>
  <c r="I45" i="17"/>
  <c r="K45" i="17"/>
  <c r="M13" i="39"/>
  <c r="N13" i="39"/>
  <c r="C45" i="17"/>
  <c r="D20" i="39"/>
  <c r="E20" i="39"/>
  <c r="F20" i="39"/>
  <c r="G20" i="39"/>
  <c r="H20" i="39"/>
  <c r="I20" i="39"/>
  <c r="J20" i="39"/>
  <c r="K20" i="39"/>
  <c r="L20" i="39"/>
  <c r="M20" i="39"/>
  <c r="N20" i="39"/>
  <c r="D39" i="17"/>
  <c r="E12" i="39"/>
  <c r="G12" i="39"/>
  <c r="I12" i="39"/>
  <c r="K12" i="39"/>
  <c r="L39" i="17"/>
  <c r="M12" i="39"/>
  <c r="N39" i="17"/>
  <c r="C39" i="17"/>
  <c r="H19" i="39"/>
  <c r="I19" i="39"/>
  <c r="J19" i="39"/>
  <c r="K19" i="39"/>
  <c r="L19" i="39"/>
  <c r="M19" i="39"/>
  <c r="N19" i="39"/>
  <c r="H11" i="39"/>
  <c r="I33" i="17"/>
  <c r="K11" i="39"/>
  <c r="M33" i="17"/>
  <c r="E18" i="39"/>
  <c r="H18" i="39"/>
  <c r="I18" i="39"/>
  <c r="M18" i="39"/>
  <c r="D10" i="39"/>
  <c r="E10" i="39"/>
  <c r="F10" i="39"/>
  <c r="H10" i="39"/>
  <c r="I27" i="17"/>
  <c r="J10" i="39"/>
  <c r="M10" i="39"/>
  <c r="N10" i="39"/>
  <c r="C10" i="39"/>
  <c r="G17" i="39"/>
  <c r="L17" i="39"/>
  <c r="N17" i="39"/>
  <c r="F9" i="39"/>
  <c r="G9" i="39"/>
  <c r="H9" i="39"/>
  <c r="I9" i="39"/>
  <c r="J9" i="39"/>
  <c r="K9" i="39"/>
  <c r="M9" i="39"/>
  <c r="G8" i="37"/>
  <c r="E8" i="37"/>
  <c r="K51" i="17"/>
  <c r="G51" i="17"/>
  <c r="G14" i="39"/>
  <c r="M45" i="17"/>
  <c r="E13" i="39"/>
  <c r="C13" i="39"/>
  <c r="L12" i="39"/>
  <c r="J12" i="39"/>
  <c r="K10" i="39"/>
  <c r="G10" i="39"/>
  <c r="N51" i="17"/>
  <c r="F51" i="17"/>
  <c r="E51" i="17"/>
  <c r="L51" i="17"/>
  <c r="C15" i="36"/>
  <c r="D15" i="36" s="1"/>
  <c r="C14" i="36"/>
  <c r="D14" i="36" s="1"/>
  <c r="C13" i="36"/>
  <c r="D13" i="36" s="1"/>
  <c r="C12" i="36"/>
  <c r="D12" i="36" s="1"/>
  <c r="O18" i="17"/>
  <c r="B12" i="21" s="1"/>
  <c r="O24" i="17"/>
  <c r="B18" i="21" s="1"/>
  <c r="O30" i="17"/>
  <c r="B24" i="21" s="1"/>
  <c r="O36" i="17"/>
  <c r="B30" i="21" s="1"/>
  <c r="O42" i="17"/>
  <c r="B36" i="21" s="1"/>
  <c r="O48" i="17"/>
  <c r="B42" i="21" s="1"/>
  <c r="O10" i="22"/>
  <c r="C8" i="7" s="1"/>
  <c r="O11" i="22"/>
  <c r="C9" i="7" s="1"/>
  <c r="O12" i="22"/>
  <c r="C10" i="7" s="1"/>
  <c r="O13" i="22"/>
  <c r="C11" i="7" s="1"/>
  <c r="O14" i="22"/>
  <c r="C12" i="7" s="1"/>
  <c r="O15" i="22"/>
  <c r="C13" i="7" s="1"/>
  <c r="O17" i="22"/>
  <c r="C15" i="7" s="1"/>
  <c r="O18" i="22"/>
  <c r="C16" i="7" s="1"/>
  <c r="O19" i="22"/>
  <c r="C17" i="7" s="1"/>
  <c r="O20" i="22"/>
  <c r="C18" i="7" s="1"/>
  <c r="O21" i="22"/>
  <c r="C19" i="7" s="1"/>
  <c r="F7" i="5"/>
  <c r="E7" i="5"/>
  <c r="D7" i="5"/>
  <c r="G7" i="6"/>
  <c r="E7" i="6"/>
  <c r="C7" i="6"/>
  <c r="G7" i="7"/>
  <c r="E7" i="7"/>
  <c r="C7" i="7"/>
  <c r="R14" i="28"/>
  <c r="C24" i="29"/>
  <c r="C26" i="29"/>
  <c r="C16" i="29"/>
  <c r="C12" i="28"/>
  <c r="E8" i="28"/>
  <c r="E9" i="28"/>
  <c r="E10" i="28"/>
  <c r="F10" i="28" s="1"/>
  <c r="G10" i="28" s="1"/>
  <c r="H10" i="28" s="1"/>
  <c r="E11" i="28"/>
  <c r="F11" i="28" s="1"/>
  <c r="G11" i="28" s="1"/>
  <c r="H11" i="28" s="1"/>
  <c r="I11" i="28" s="1"/>
  <c r="D12" i="28"/>
  <c r="C14" i="29"/>
  <c r="C16" i="2"/>
  <c r="C30" i="2"/>
  <c r="C132" i="31" s="1"/>
  <c r="C133" i="31" s="1"/>
  <c r="G38" i="2"/>
  <c r="G39" i="2"/>
  <c r="G40" i="2"/>
  <c r="G41" i="2"/>
  <c r="G37" i="2"/>
  <c r="C52" i="17"/>
  <c r="O25" i="25"/>
  <c r="C23" i="28"/>
  <c r="D52" i="17"/>
  <c r="E52" i="17"/>
  <c r="F52" i="17"/>
  <c r="G52" i="17"/>
  <c r="H52" i="17"/>
  <c r="I52" i="17"/>
  <c r="J52" i="17"/>
  <c r="K52" i="17"/>
  <c r="L52" i="17"/>
  <c r="M52" i="17"/>
  <c r="N52" i="17"/>
  <c r="C25" i="22"/>
  <c r="C20" i="25" s="1"/>
  <c r="D25" i="22"/>
  <c r="D20" i="25" s="1"/>
  <c r="E25" i="22"/>
  <c r="E20" i="25" s="1"/>
  <c r="F25" i="22"/>
  <c r="F20" i="25" s="1"/>
  <c r="G25" i="22"/>
  <c r="G20" i="25" s="1"/>
  <c r="H25" i="22"/>
  <c r="H20" i="25" s="1"/>
  <c r="I25" i="22"/>
  <c r="I20" i="25" s="1"/>
  <c r="J25" i="22"/>
  <c r="J20" i="25" s="1"/>
  <c r="K25" i="22"/>
  <c r="K20" i="25" s="1"/>
  <c r="L25" i="22"/>
  <c r="L20" i="25" s="1"/>
  <c r="M25" i="22"/>
  <c r="M20" i="25" s="1"/>
  <c r="N25" i="22"/>
  <c r="N20" i="25" s="1"/>
  <c r="M79" i="31" l="1"/>
  <c r="X15" i="38"/>
  <c r="C39" i="6"/>
  <c r="U15" i="38"/>
  <c r="C23" i="7"/>
  <c r="O52" i="17"/>
  <c r="B46" i="21" s="1"/>
  <c r="E14" i="7"/>
  <c r="C32" i="6"/>
  <c r="L27" i="17"/>
  <c r="C14" i="39"/>
  <c r="C33" i="17"/>
  <c r="C27" i="17"/>
  <c r="E33" i="17"/>
  <c r="I51" i="17"/>
  <c r="O50" i="17"/>
  <c r="B44" i="21" s="1"/>
  <c r="C21" i="6" s="1"/>
  <c r="C52" i="31"/>
  <c r="D51" i="17"/>
  <c r="M51" i="17"/>
  <c r="N83" i="31"/>
  <c r="L84" i="31"/>
  <c r="K84" i="31"/>
  <c r="J84" i="31"/>
  <c r="I84" i="31"/>
  <c r="H84" i="31"/>
  <c r="G84" i="31"/>
  <c r="F84" i="31"/>
  <c r="E83" i="31"/>
  <c r="D83" i="31"/>
  <c r="C84" i="31"/>
  <c r="N79" i="31"/>
  <c r="L79" i="31"/>
  <c r="K79" i="31"/>
  <c r="J79" i="31"/>
  <c r="I79" i="31"/>
  <c r="H79" i="31"/>
  <c r="G79" i="31"/>
  <c r="F79" i="31"/>
  <c r="E79" i="31"/>
  <c r="D79" i="31"/>
  <c r="C79" i="31"/>
  <c r="N84" i="31"/>
  <c r="M83" i="31"/>
  <c r="L83" i="31"/>
  <c r="K83" i="31"/>
  <c r="J83" i="31"/>
  <c r="I83" i="31"/>
  <c r="H83" i="31"/>
  <c r="G83" i="31"/>
  <c r="F83" i="31"/>
  <c r="D84" i="31"/>
  <c r="E84" i="31"/>
  <c r="C83" i="31"/>
  <c r="N80" i="31"/>
  <c r="M80" i="31"/>
  <c r="L80" i="31"/>
  <c r="K80" i="31"/>
  <c r="J80" i="31"/>
  <c r="I80" i="31"/>
  <c r="H80" i="31"/>
  <c r="G80" i="31"/>
  <c r="F80" i="31"/>
  <c r="E80" i="31"/>
  <c r="D80" i="31"/>
  <c r="C80" i="31"/>
  <c r="N43" i="31"/>
  <c r="M43" i="31"/>
  <c r="L43" i="31"/>
  <c r="K43" i="31"/>
  <c r="J43" i="31"/>
  <c r="I43" i="31"/>
  <c r="H43" i="31"/>
  <c r="G43" i="31"/>
  <c r="F43" i="31"/>
  <c r="E43" i="31"/>
  <c r="D43" i="31"/>
  <c r="C43" i="31"/>
  <c r="M40" i="31"/>
  <c r="K40" i="31"/>
  <c r="I40" i="31"/>
  <c r="G40" i="31"/>
  <c r="E40" i="31"/>
  <c r="C40" i="31"/>
  <c r="M39" i="31"/>
  <c r="K39" i="31"/>
  <c r="I39" i="31"/>
  <c r="G39" i="31"/>
  <c r="E39" i="31"/>
  <c r="C39" i="31"/>
  <c r="H40" i="31"/>
  <c r="D40" i="31"/>
  <c r="J39" i="31"/>
  <c r="F39" i="31"/>
  <c r="N44" i="31"/>
  <c r="M44" i="31"/>
  <c r="L44" i="31"/>
  <c r="K44" i="31"/>
  <c r="J44" i="31"/>
  <c r="I44" i="31"/>
  <c r="H44" i="31"/>
  <c r="G44" i="31"/>
  <c r="F44" i="31"/>
  <c r="E44" i="31"/>
  <c r="D44" i="31"/>
  <c r="C44" i="31"/>
  <c r="N40" i="31"/>
  <c r="L40" i="31"/>
  <c r="J40" i="31"/>
  <c r="F40" i="31"/>
  <c r="N39" i="31"/>
  <c r="L39" i="31"/>
  <c r="H39" i="31"/>
  <c r="D39" i="31"/>
  <c r="N103" i="31"/>
  <c r="M103" i="31"/>
  <c r="L103" i="31"/>
  <c r="K103" i="31"/>
  <c r="J103" i="31"/>
  <c r="I103" i="31"/>
  <c r="H103" i="31"/>
  <c r="G103" i="31"/>
  <c r="F103" i="31"/>
  <c r="E103" i="31"/>
  <c r="D103" i="31"/>
  <c r="C103" i="31"/>
  <c r="N99" i="31"/>
  <c r="M99" i="31"/>
  <c r="L99" i="31"/>
  <c r="K99" i="31"/>
  <c r="J99" i="31"/>
  <c r="I99" i="31"/>
  <c r="H99" i="31"/>
  <c r="G99" i="31"/>
  <c r="F99" i="31"/>
  <c r="E99" i="31"/>
  <c r="D99" i="31"/>
  <c r="C99" i="31"/>
  <c r="N104" i="31"/>
  <c r="M104" i="31"/>
  <c r="L104" i="31"/>
  <c r="K104" i="31"/>
  <c r="J104" i="31"/>
  <c r="I104" i="31"/>
  <c r="H104" i="31"/>
  <c r="G104" i="31"/>
  <c r="F104" i="31"/>
  <c r="E104" i="31"/>
  <c r="D104" i="31"/>
  <c r="C104" i="31"/>
  <c r="N100" i="31"/>
  <c r="M100" i="31"/>
  <c r="L100" i="31"/>
  <c r="K100" i="31"/>
  <c r="J100" i="31"/>
  <c r="I100" i="31"/>
  <c r="H100" i="31"/>
  <c r="G100" i="31"/>
  <c r="F100" i="31"/>
  <c r="E100" i="31"/>
  <c r="D100" i="31"/>
  <c r="C100" i="31"/>
  <c r="K35" i="31"/>
  <c r="K51" i="39" s="1"/>
  <c r="D27" i="17"/>
  <c r="G27" i="17"/>
  <c r="K13" i="39"/>
  <c r="K15" i="39" s="1"/>
  <c r="I13" i="39"/>
  <c r="F39" i="17"/>
  <c r="O37" i="17"/>
  <c r="B31" i="21" s="1"/>
  <c r="C11" i="6" s="1"/>
  <c r="C12" i="39"/>
  <c r="K33" i="17"/>
  <c r="K27" i="17"/>
  <c r="L21" i="17"/>
  <c r="K53" i="17"/>
  <c r="K56" i="39" s="1"/>
  <c r="K36" i="22" s="1"/>
  <c r="F17" i="39"/>
  <c r="F23" i="39" s="1"/>
  <c r="N64" i="31"/>
  <c r="L64" i="31"/>
  <c r="J64" i="31"/>
  <c r="H64" i="31"/>
  <c r="F64" i="31"/>
  <c r="D64" i="31"/>
  <c r="N60" i="31"/>
  <c r="L60" i="31"/>
  <c r="J60" i="31"/>
  <c r="H60" i="31"/>
  <c r="F60" i="31"/>
  <c r="D60" i="31"/>
  <c r="K64" i="31"/>
  <c r="G64" i="31"/>
  <c r="C64" i="31"/>
  <c r="K60" i="31"/>
  <c r="G60" i="31"/>
  <c r="C60" i="31"/>
  <c r="K63" i="31"/>
  <c r="I63" i="31"/>
  <c r="E63" i="31"/>
  <c r="M59" i="31"/>
  <c r="I59" i="31"/>
  <c r="E59" i="31"/>
  <c r="N63" i="31"/>
  <c r="L63" i="31"/>
  <c r="J63" i="31"/>
  <c r="H63" i="31"/>
  <c r="F63" i="31"/>
  <c r="D63" i="31"/>
  <c r="N59" i="31"/>
  <c r="L59" i="31"/>
  <c r="J59" i="31"/>
  <c r="H59" i="31"/>
  <c r="F59" i="31"/>
  <c r="D59" i="31"/>
  <c r="M64" i="31"/>
  <c r="I64" i="31"/>
  <c r="E64" i="31"/>
  <c r="M60" i="31"/>
  <c r="I60" i="31"/>
  <c r="E60" i="31"/>
  <c r="M63" i="31"/>
  <c r="G63" i="31"/>
  <c r="C63" i="31"/>
  <c r="K59" i="31"/>
  <c r="G59" i="31"/>
  <c r="C59" i="31"/>
  <c r="H27" i="17"/>
  <c r="L10" i="39"/>
  <c r="J39" i="17"/>
  <c r="L15" i="38"/>
  <c r="N27" i="17"/>
  <c r="N76" i="31"/>
  <c r="C53" i="17"/>
  <c r="C56" i="39" s="1"/>
  <c r="C36" i="22" s="1"/>
  <c r="C9" i="39"/>
  <c r="M27" i="17"/>
  <c r="G45" i="17"/>
  <c r="M24" i="31"/>
  <c r="K24" i="31"/>
  <c r="I24" i="31"/>
  <c r="G24" i="31"/>
  <c r="E24" i="31"/>
  <c r="C24" i="31"/>
  <c r="M23" i="31"/>
  <c r="K23" i="31"/>
  <c r="I23" i="31"/>
  <c r="G23" i="31"/>
  <c r="E23" i="31"/>
  <c r="C23" i="31"/>
  <c r="M20" i="31"/>
  <c r="K20" i="31"/>
  <c r="I20" i="31"/>
  <c r="G20" i="31"/>
  <c r="E20" i="31"/>
  <c r="C20" i="31"/>
  <c r="M19" i="31"/>
  <c r="K19" i="31"/>
  <c r="I19" i="31"/>
  <c r="G19" i="31"/>
  <c r="E19" i="31"/>
  <c r="C19" i="31"/>
  <c r="N24" i="31"/>
  <c r="L24" i="31"/>
  <c r="J24" i="31"/>
  <c r="H24" i="31"/>
  <c r="F24" i="31"/>
  <c r="D24" i="31"/>
  <c r="N23" i="31"/>
  <c r="L23" i="31"/>
  <c r="J23" i="31"/>
  <c r="H23" i="31"/>
  <c r="F23" i="31"/>
  <c r="D23" i="31"/>
  <c r="N20" i="31"/>
  <c r="L20" i="31"/>
  <c r="J20" i="31"/>
  <c r="H20" i="31"/>
  <c r="F20" i="31"/>
  <c r="D20" i="31"/>
  <c r="N19" i="31"/>
  <c r="L19" i="31"/>
  <c r="J19" i="31"/>
  <c r="H19" i="31"/>
  <c r="F19" i="31"/>
  <c r="D19" i="31"/>
  <c r="B24" i="38"/>
  <c r="D41" i="5"/>
  <c r="E41" i="5" s="1"/>
  <c r="F41" i="5" s="1"/>
  <c r="M16" i="31"/>
  <c r="K16" i="31"/>
  <c r="I16" i="31"/>
  <c r="G16" i="31"/>
  <c r="E16" i="31"/>
  <c r="N15" i="31"/>
  <c r="L15" i="31"/>
  <c r="J15" i="31"/>
  <c r="H15" i="31"/>
  <c r="F15" i="31"/>
  <c r="D15" i="31"/>
  <c r="C15" i="31"/>
  <c r="C50" i="39" s="1"/>
  <c r="N16" i="31"/>
  <c r="L16" i="31"/>
  <c r="J16" i="31"/>
  <c r="H16" i="31"/>
  <c r="F16" i="31"/>
  <c r="D16" i="31"/>
  <c r="M15" i="31"/>
  <c r="K15" i="31"/>
  <c r="I15" i="31"/>
  <c r="G15" i="31"/>
  <c r="E15" i="31"/>
  <c r="C16" i="31"/>
  <c r="C17" i="31" s="1"/>
  <c r="M21" i="17"/>
  <c r="H21" i="17"/>
  <c r="E16" i="28"/>
  <c r="E15" i="28"/>
  <c r="F8" i="28"/>
  <c r="G8" i="28" s="1"/>
  <c r="L76" i="31"/>
  <c r="C44" i="39"/>
  <c r="M44" i="39"/>
  <c r="K44" i="39"/>
  <c r="I44" i="39"/>
  <c r="G44" i="39"/>
  <c r="E44" i="39"/>
  <c r="D12" i="5"/>
  <c r="E12" i="5" s="1"/>
  <c r="F12" i="5" s="1"/>
  <c r="D133" i="31"/>
  <c r="C32" i="31"/>
  <c r="G35" i="31"/>
  <c r="D35" i="31"/>
  <c r="D19" i="5"/>
  <c r="F19" i="5"/>
  <c r="E19" i="5"/>
  <c r="D22" i="5"/>
  <c r="F22" i="5"/>
  <c r="E22" i="5"/>
  <c r="D21" i="5"/>
  <c r="E21" i="5"/>
  <c r="F21" i="5"/>
  <c r="N15" i="38"/>
  <c r="M15" i="38"/>
  <c r="K15" i="38"/>
  <c r="D20" i="5"/>
  <c r="F20" i="5"/>
  <c r="E20" i="5"/>
  <c r="D23" i="5"/>
  <c r="F23" i="5"/>
  <c r="E23" i="5"/>
  <c r="D18" i="5"/>
  <c r="F18" i="5"/>
  <c r="E18" i="5"/>
  <c r="C76" i="31"/>
  <c r="C77" i="31" s="1"/>
  <c r="M76" i="31"/>
  <c r="I35" i="31"/>
  <c r="E35" i="31"/>
  <c r="L35" i="31"/>
  <c r="J35" i="31"/>
  <c r="H35" i="31"/>
  <c r="F35" i="31"/>
  <c r="E22" i="7"/>
  <c r="C40" i="6"/>
  <c r="N44" i="39"/>
  <c r="L44" i="39"/>
  <c r="J44" i="39"/>
  <c r="H44" i="39"/>
  <c r="F44" i="39"/>
  <c r="D44" i="39"/>
  <c r="E38" i="6"/>
  <c r="C12" i="31"/>
  <c r="C72" i="31"/>
  <c r="L55" i="31"/>
  <c r="K95" i="31"/>
  <c r="J95" i="31"/>
  <c r="I95" i="31"/>
  <c r="H95" i="31"/>
  <c r="G95" i="31"/>
  <c r="F95" i="31"/>
  <c r="E95" i="31"/>
  <c r="D95" i="31"/>
  <c r="M84" i="31"/>
  <c r="J53" i="17"/>
  <c r="J21" i="17"/>
  <c r="E21" i="17"/>
  <c r="AA15" i="38"/>
  <c r="W15" i="38"/>
  <c r="V15" i="38"/>
  <c r="S15" i="38"/>
  <c r="P15" i="38"/>
  <c r="Q15" i="38"/>
  <c r="Y15" i="38"/>
  <c r="Z15" i="38"/>
  <c r="T15" i="38"/>
  <c r="H39" i="17"/>
  <c r="M54" i="17"/>
  <c r="E11" i="39"/>
  <c r="N53" i="17"/>
  <c r="D10" i="38" s="1"/>
  <c r="D33" i="17"/>
  <c r="F33" i="17"/>
  <c r="F53" i="17"/>
  <c r="O26" i="17"/>
  <c r="B20" i="21" s="1"/>
  <c r="C17" i="6" s="1"/>
  <c r="E27" i="17"/>
  <c r="I10" i="39"/>
  <c r="O25" i="17"/>
  <c r="B19" i="21" s="1"/>
  <c r="C9" i="6" s="1"/>
  <c r="G21" i="17"/>
  <c r="L9" i="39"/>
  <c r="M53" i="17"/>
  <c r="I53" i="17"/>
  <c r="D21" i="17"/>
  <c r="E9" i="39"/>
  <c r="G53" i="17"/>
  <c r="N12" i="39"/>
  <c r="H33" i="17"/>
  <c r="G19" i="39"/>
  <c r="G23" i="39" s="1"/>
  <c r="M39" i="17"/>
  <c r="K39" i="17"/>
  <c r="I39" i="17"/>
  <c r="G39" i="17"/>
  <c r="E39" i="17"/>
  <c r="O38" i="17"/>
  <c r="B32" i="21" s="1"/>
  <c r="C19" i="6" s="1"/>
  <c r="E53" i="17"/>
  <c r="N18" i="39"/>
  <c r="N23" i="39" s="1"/>
  <c r="D12" i="39"/>
  <c r="M11" i="39"/>
  <c r="M15" i="39" s="1"/>
  <c r="I11" i="39"/>
  <c r="J27" i="17"/>
  <c r="F27" i="17"/>
  <c r="C21" i="17"/>
  <c r="C18" i="39"/>
  <c r="F12" i="39"/>
  <c r="H12" i="39"/>
  <c r="C20" i="39"/>
  <c r="O20" i="39" s="1"/>
  <c r="F11" i="39"/>
  <c r="M17" i="39"/>
  <c r="M23" i="39" s="1"/>
  <c r="G54" i="17"/>
  <c r="O32" i="17"/>
  <c r="B26" i="21" s="1"/>
  <c r="C18" i="6" s="1"/>
  <c r="I10" i="28"/>
  <c r="J10" i="28" s="1"/>
  <c r="K10" i="28" s="1"/>
  <c r="L10" i="28" s="1"/>
  <c r="M10" i="28" s="1"/>
  <c r="N10" i="28" s="1"/>
  <c r="O10" i="28" s="1"/>
  <c r="P10" i="28" s="1"/>
  <c r="Q10" i="28" s="1"/>
  <c r="C31" i="2"/>
  <c r="O30" i="39"/>
  <c r="O38" i="39"/>
  <c r="O32" i="39"/>
  <c r="O20" i="25"/>
  <c r="B19" i="38" s="1"/>
  <c r="O16" i="25"/>
  <c r="B15" i="38" s="1"/>
  <c r="J15" i="38"/>
  <c r="H15" i="38"/>
  <c r="F15" i="38"/>
  <c r="D15" i="38"/>
  <c r="I15" i="38"/>
  <c r="G15" i="38"/>
  <c r="E15" i="38"/>
  <c r="G42" i="2"/>
  <c r="L23" i="39"/>
  <c r="E39" i="6"/>
  <c r="C38" i="6"/>
  <c r="D117" i="31"/>
  <c r="C28" i="22"/>
  <c r="D96" i="31"/>
  <c r="E96" i="31"/>
  <c r="F96" i="31"/>
  <c r="G96" i="31"/>
  <c r="H96" i="31"/>
  <c r="I96" i="31"/>
  <c r="J96" i="31"/>
  <c r="K96" i="31"/>
  <c r="L95" i="31"/>
  <c r="M95" i="31"/>
  <c r="N95" i="31"/>
  <c r="C95" i="31"/>
  <c r="C54" i="39" s="1"/>
  <c r="L96" i="31"/>
  <c r="M96" i="31"/>
  <c r="N96" i="31"/>
  <c r="C96" i="31"/>
  <c r="C92" i="31"/>
  <c r="D76" i="31"/>
  <c r="E76" i="31"/>
  <c r="F76" i="31"/>
  <c r="G76" i="31"/>
  <c r="H76" i="31"/>
  <c r="I76" i="31"/>
  <c r="J76" i="31"/>
  <c r="K76" i="31"/>
  <c r="L75" i="31"/>
  <c r="M75" i="31"/>
  <c r="N75" i="31"/>
  <c r="C75" i="31"/>
  <c r="C53" i="39" s="1"/>
  <c r="D75" i="31"/>
  <c r="E75" i="31"/>
  <c r="F75" i="31"/>
  <c r="G75" i="31"/>
  <c r="H75" i="31"/>
  <c r="I75" i="31"/>
  <c r="J75" i="31"/>
  <c r="K75" i="31"/>
  <c r="D36" i="31"/>
  <c r="E36" i="31"/>
  <c r="F36" i="31"/>
  <c r="G36" i="31"/>
  <c r="H36" i="31"/>
  <c r="I36" i="31"/>
  <c r="J36" i="31"/>
  <c r="K36" i="31"/>
  <c r="L36" i="31"/>
  <c r="M35" i="31"/>
  <c r="N35" i="31"/>
  <c r="C35" i="31"/>
  <c r="C51" i="39" s="1"/>
  <c r="M36" i="31"/>
  <c r="N36" i="31"/>
  <c r="C36" i="31"/>
  <c r="D35" i="24"/>
  <c r="O25" i="22"/>
  <c r="L45" i="17"/>
  <c r="L53" i="17"/>
  <c r="L13" i="39"/>
  <c r="H45" i="17"/>
  <c r="H13" i="39"/>
  <c r="H53" i="17"/>
  <c r="D45" i="17"/>
  <c r="D13" i="39"/>
  <c r="O43" i="17"/>
  <c r="B37" i="21" s="1"/>
  <c r="C12" i="6" s="1"/>
  <c r="D53" i="17"/>
  <c r="H14" i="39"/>
  <c r="H51" i="17"/>
  <c r="O49" i="17"/>
  <c r="B43" i="21" s="1"/>
  <c r="C13" i="6" s="1"/>
  <c r="O22" i="39"/>
  <c r="E20" i="28"/>
  <c r="F20" i="28" s="1"/>
  <c r="E21" i="28"/>
  <c r="F21" i="28" s="1"/>
  <c r="E12" i="28"/>
  <c r="E19" i="28"/>
  <c r="F19" i="28" s="1"/>
  <c r="E22" i="28"/>
  <c r="F22" i="28" s="1"/>
  <c r="F9" i="28"/>
  <c r="E17" i="7"/>
  <c r="C35" i="6"/>
  <c r="E10" i="7"/>
  <c r="C28" i="6"/>
  <c r="E23" i="39"/>
  <c r="J11" i="28"/>
  <c r="K11" i="28" s="1"/>
  <c r="L11" i="28" s="1"/>
  <c r="M11" i="28" s="1"/>
  <c r="N11" i="28" s="1"/>
  <c r="O11" i="28" s="1"/>
  <c r="P11" i="28" s="1"/>
  <c r="Q11" i="28" s="1"/>
  <c r="E18" i="7"/>
  <c r="C36" i="6"/>
  <c r="E13" i="7"/>
  <c r="C31" i="6"/>
  <c r="E11" i="7"/>
  <c r="C29" i="6"/>
  <c r="G15" i="39"/>
  <c r="F13" i="39"/>
  <c r="N9" i="39"/>
  <c r="N21" i="17"/>
  <c r="K54" i="17"/>
  <c r="K21" i="17"/>
  <c r="K17" i="39"/>
  <c r="K23" i="39" s="1"/>
  <c r="N33" i="17"/>
  <c r="N11" i="39"/>
  <c r="J11" i="39"/>
  <c r="J33" i="17"/>
  <c r="E16" i="7"/>
  <c r="C34" i="6"/>
  <c r="E9" i="7"/>
  <c r="C27" i="6"/>
  <c r="I54" i="17"/>
  <c r="I17" i="39"/>
  <c r="I23" i="39" s="1"/>
  <c r="I21" i="17"/>
  <c r="L11" i="39"/>
  <c r="L33" i="17"/>
  <c r="N45" i="17"/>
  <c r="J51" i="17"/>
  <c r="J14" i="39"/>
  <c r="E19" i="7"/>
  <c r="C37" i="6"/>
  <c r="E15" i="7"/>
  <c r="C33" i="6"/>
  <c r="E12" i="7"/>
  <c r="C30" i="6"/>
  <c r="E8" i="7"/>
  <c r="C26" i="6"/>
  <c r="J45" i="17"/>
  <c r="J13" i="39"/>
  <c r="O44" i="17"/>
  <c r="B38" i="21" s="1"/>
  <c r="C20" i="6" s="1"/>
  <c r="D21" i="39"/>
  <c r="D23" i="39" s="1"/>
  <c r="O27" i="39"/>
  <c r="O40" i="39"/>
  <c r="O39" i="39"/>
  <c r="O37" i="39"/>
  <c r="O36" i="39"/>
  <c r="O35" i="39"/>
  <c r="O34" i="39"/>
  <c r="O31" i="39"/>
  <c r="O29" i="39"/>
  <c r="O28" i="39"/>
  <c r="O33" i="39"/>
  <c r="J54" i="17"/>
  <c r="H54" i="17"/>
  <c r="O20" i="17"/>
  <c r="B14" i="21" s="1"/>
  <c r="C16" i="6" s="1"/>
  <c r="M56" i="31"/>
  <c r="H55" i="31"/>
  <c r="N54" i="17"/>
  <c r="L54" i="17"/>
  <c r="F55" i="31"/>
  <c r="F52" i="39" s="1"/>
  <c r="G56" i="31"/>
  <c r="J55" i="31"/>
  <c r="J52" i="39" s="1"/>
  <c r="K56" i="31"/>
  <c r="N55" i="31"/>
  <c r="C56" i="31"/>
  <c r="E55" i="31"/>
  <c r="F56" i="31"/>
  <c r="I55" i="31"/>
  <c r="J56" i="31"/>
  <c r="M55" i="31"/>
  <c r="N56" i="31"/>
  <c r="D56" i="31"/>
  <c r="G55" i="31"/>
  <c r="H56" i="31"/>
  <c r="K55" i="31"/>
  <c r="L56" i="31"/>
  <c r="C55" i="31"/>
  <c r="C52" i="39" s="1"/>
  <c r="E56" i="31"/>
  <c r="J17" i="39"/>
  <c r="J23" i="39" s="1"/>
  <c r="H17" i="39"/>
  <c r="H23" i="39" s="1"/>
  <c r="P35" i="24"/>
  <c r="I56" i="31"/>
  <c r="D55" i="31"/>
  <c r="E54" i="17"/>
  <c r="F54" i="17"/>
  <c r="O31" i="17"/>
  <c r="B25" i="21" s="1"/>
  <c r="C10" i="6" s="1"/>
  <c r="O19" i="17"/>
  <c r="B13" i="21" s="1"/>
  <c r="C8" i="6" s="1"/>
  <c r="C54" i="17"/>
  <c r="C18" i="25" s="1"/>
  <c r="D54" i="17"/>
  <c r="C10" i="38" l="1"/>
  <c r="G19" i="38"/>
  <c r="K19" i="38"/>
  <c r="C19" i="38"/>
  <c r="N19" i="38"/>
  <c r="D19" i="38"/>
  <c r="H19" i="38"/>
  <c r="L19" i="38"/>
  <c r="E19" i="38"/>
  <c r="I19" i="38"/>
  <c r="M19" i="38"/>
  <c r="F19" i="38"/>
  <c r="J19" i="38"/>
  <c r="E23" i="7"/>
  <c r="K31" i="22"/>
  <c r="D17" i="38"/>
  <c r="C17" i="38"/>
  <c r="G14" i="7"/>
  <c r="G32" i="6" s="1"/>
  <c r="E32" i="6"/>
  <c r="M55" i="17"/>
  <c r="K10" i="25"/>
  <c r="O51" i="17"/>
  <c r="B45" i="21" s="1"/>
  <c r="O79" i="31"/>
  <c r="E31" i="7" s="1"/>
  <c r="E52" i="6" s="1"/>
  <c r="C15" i="39"/>
  <c r="P38" i="17"/>
  <c r="P39" i="17"/>
  <c r="O39" i="17"/>
  <c r="B33" i="21" s="1"/>
  <c r="C10" i="25"/>
  <c r="C12" i="25" s="1"/>
  <c r="D11" i="25"/>
  <c r="D18" i="25"/>
  <c r="O10" i="39"/>
  <c r="R10" i="28"/>
  <c r="C11" i="37" s="1"/>
  <c r="E11" i="37" s="1"/>
  <c r="G11" i="37" s="1"/>
  <c r="O27" i="17"/>
  <c r="B21" i="21" s="1"/>
  <c r="F16" i="28"/>
  <c r="F15" i="28"/>
  <c r="C33" i="31"/>
  <c r="M34" i="22"/>
  <c r="M54" i="39"/>
  <c r="D34" i="22"/>
  <c r="D54" i="39"/>
  <c r="F34" i="22"/>
  <c r="F54" i="39"/>
  <c r="H34" i="22"/>
  <c r="H54" i="39"/>
  <c r="J34" i="22"/>
  <c r="J54" i="39"/>
  <c r="N34" i="22"/>
  <c r="N54" i="39"/>
  <c r="L34" i="22"/>
  <c r="L54" i="39"/>
  <c r="E34" i="22"/>
  <c r="E54" i="39"/>
  <c r="G34" i="22"/>
  <c r="G54" i="39"/>
  <c r="I34" i="22"/>
  <c r="I54" i="39"/>
  <c r="K34" i="22"/>
  <c r="K54" i="39"/>
  <c r="K33" i="22"/>
  <c r="K53" i="39"/>
  <c r="I33" i="22"/>
  <c r="I53" i="39"/>
  <c r="G33" i="22"/>
  <c r="G53" i="39"/>
  <c r="E33" i="22"/>
  <c r="E53" i="39"/>
  <c r="N33" i="22"/>
  <c r="N53" i="39"/>
  <c r="L33" i="22"/>
  <c r="L53" i="39"/>
  <c r="J33" i="22"/>
  <c r="J53" i="39"/>
  <c r="H33" i="22"/>
  <c r="H53" i="39"/>
  <c r="F33" i="22"/>
  <c r="F53" i="39"/>
  <c r="D33" i="22"/>
  <c r="D53" i="39"/>
  <c r="M33" i="22"/>
  <c r="M53" i="39"/>
  <c r="H32" i="22"/>
  <c r="H52" i="39"/>
  <c r="L32" i="22"/>
  <c r="L52" i="39"/>
  <c r="D32" i="22"/>
  <c r="D52" i="39"/>
  <c r="K32" i="22"/>
  <c r="K52" i="39"/>
  <c r="G32" i="22"/>
  <c r="G52" i="39"/>
  <c r="M32" i="22"/>
  <c r="M52" i="39"/>
  <c r="I32" i="22"/>
  <c r="I52" i="39"/>
  <c r="E32" i="22"/>
  <c r="E52" i="39"/>
  <c r="N32" i="22"/>
  <c r="N52" i="39"/>
  <c r="M31" i="22"/>
  <c r="M51" i="39"/>
  <c r="F31" i="22"/>
  <c r="F51" i="39"/>
  <c r="J31" i="22"/>
  <c r="J51" i="39"/>
  <c r="E31" i="22"/>
  <c r="E51" i="39"/>
  <c r="D31" i="22"/>
  <c r="D51" i="39"/>
  <c r="N31" i="22"/>
  <c r="N51" i="39"/>
  <c r="H31" i="22"/>
  <c r="H51" i="39"/>
  <c r="L31" i="22"/>
  <c r="L51" i="39"/>
  <c r="I31" i="22"/>
  <c r="I51" i="39"/>
  <c r="G31" i="22"/>
  <c r="G51" i="39"/>
  <c r="D24" i="5"/>
  <c r="K30" i="22"/>
  <c r="K50" i="39"/>
  <c r="I30" i="22"/>
  <c r="I50" i="39"/>
  <c r="G30" i="22"/>
  <c r="G50" i="39"/>
  <c r="E30" i="22"/>
  <c r="E50" i="39"/>
  <c r="M30" i="22"/>
  <c r="M50" i="39"/>
  <c r="L30" i="22"/>
  <c r="L50" i="39"/>
  <c r="J30" i="22"/>
  <c r="J50" i="39"/>
  <c r="H30" i="22"/>
  <c r="H50" i="39"/>
  <c r="F30" i="22"/>
  <c r="F50" i="39"/>
  <c r="D30" i="22"/>
  <c r="D50" i="39"/>
  <c r="N30" i="22"/>
  <c r="N50" i="39"/>
  <c r="D147" i="31"/>
  <c r="D136" i="31"/>
  <c r="L147" i="31"/>
  <c r="L136" i="31"/>
  <c r="K147" i="31"/>
  <c r="K136" i="31"/>
  <c r="M147" i="31"/>
  <c r="M136" i="31"/>
  <c r="E147" i="31"/>
  <c r="E136" i="31"/>
  <c r="J147" i="31"/>
  <c r="J136" i="31"/>
  <c r="H147" i="31"/>
  <c r="H136" i="31"/>
  <c r="C147" i="31"/>
  <c r="C136" i="31"/>
  <c r="G147" i="31"/>
  <c r="G136" i="31"/>
  <c r="I147" i="31"/>
  <c r="I136" i="31"/>
  <c r="N147" i="31"/>
  <c r="N136" i="31"/>
  <c r="F147" i="31"/>
  <c r="F136" i="31"/>
  <c r="C138" i="31"/>
  <c r="C47" i="39" s="1"/>
  <c r="E24" i="5"/>
  <c r="H18" i="25"/>
  <c r="J18" i="25"/>
  <c r="F24" i="5"/>
  <c r="K18" i="25"/>
  <c r="E11" i="25"/>
  <c r="D56" i="39"/>
  <c r="D36" i="22" s="1"/>
  <c r="N56" i="39"/>
  <c r="N36" i="22" s="1"/>
  <c r="N18" i="25"/>
  <c r="G22" i="7"/>
  <c r="G40" i="6" s="1"/>
  <c r="E40" i="6"/>
  <c r="C43" i="6"/>
  <c r="O18" i="39"/>
  <c r="I15" i="39"/>
  <c r="I24" i="39" s="1"/>
  <c r="L10" i="25"/>
  <c r="L56" i="39"/>
  <c r="L36" i="22" s="1"/>
  <c r="L18" i="25"/>
  <c r="M11" i="25"/>
  <c r="L11" i="25"/>
  <c r="J56" i="39"/>
  <c r="J36" i="22" s="1"/>
  <c r="I10" i="25"/>
  <c r="K11" i="25"/>
  <c r="I56" i="39"/>
  <c r="I36" i="22" s="1"/>
  <c r="H10" i="25"/>
  <c r="J11" i="25"/>
  <c r="H56" i="39"/>
  <c r="H36" i="22" s="1"/>
  <c r="I18" i="25"/>
  <c r="G10" i="25"/>
  <c r="I11" i="25"/>
  <c r="G56" i="39"/>
  <c r="G36" i="22" s="1"/>
  <c r="H11" i="25"/>
  <c r="F56" i="39"/>
  <c r="F36" i="22" s="1"/>
  <c r="F18" i="25"/>
  <c r="G18" i="25"/>
  <c r="E18" i="25"/>
  <c r="E10" i="25"/>
  <c r="G11" i="25"/>
  <c r="F11" i="25"/>
  <c r="E56" i="39"/>
  <c r="E36" i="22" s="1"/>
  <c r="N11" i="25"/>
  <c r="M56" i="39"/>
  <c r="M36" i="22" s="1"/>
  <c r="M18" i="25"/>
  <c r="C37" i="2"/>
  <c r="C34" i="2"/>
  <c r="C35" i="2"/>
  <c r="AB15" i="38"/>
  <c r="O43" i="31"/>
  <c r="G29" i="7" s="1"/>
  <c r="G50" i="6" s="1"/>
  <c r="K23" i="38"/>
  <c r="D10" i="25"/>
  <c r="F10" i="25"/>
  <c r="J10" i="25"/>
  <c r="M10" i="25"/>
  <c r="N10" i="25"/>
  <c r="C23" i="39"/>
  <c r="O23" i="39" s="1"/>
  <c r="O19" i="39"/>
  <c r="H15" i="39"/>
  <c r="H24" i="39" s="1"/>
  <c r="E15" i="39"/>
  <c r="E24" i="39" s="1"/>
  <c r="O12" i="39"/>
  <c r="K24" i="39"/>
  <c r="P26" i="17"/>
  <c r="W23" i="38"/>
  <c r="J23" i="38"/>
  <c r="R23" i="38"/>
  <c r="U23" i="38"/>
  <c r="V23" i="38"/>
  <c r="C24" i="25"/>
  <c r="M23" i="38"/>
  <c r="S23" i="38"/>
  <c r="I23" i="38"/>
  <c r="H23" i="38"/>
  <c r="Y23" i="38"/>
  <c r="O76" i="31"/>
  <c r="G55" i="17"/>
  <c r="G24" i="39"/>
  <c r="F15" i="39"/>
  <c r="F24" i="39" s="1"/>
  <c r="C40" i="2"/>
  <c r="C41" i="2"/>
  <c r="D43" i="2"/>
  <c r="E43" i="2" s="1"/>
  <c r="C9" i="36"/>
  <c r="D9" i="36" s="1"/>
  <c r="C8" i="36"/>
  <c r="D8" i="36" s="1"/>
  <c r="C39" i="2"/>
  <c r="C38" i="2"/>
  <c r="C42" i="2"/>
  <c r="O15" i="38"/>
  <c r="O14" i="39"/>
  <c r="O11" i="39"/>
  <c r="O21" i="39"/>
  <c r="L15" i="39"/>
  <c r="L24" i="39" s="1"/>
  <c r="I24" i="25"/>
  <c r="Z23" i="38"/>
  <c r="N23" i="38"/>
  <c r="J15" i="39"/>
  <c r="J24" i="39" s="1"/>
  <c r="N15" i="39"/>
  <c r="N24" i="39" s="1"/>
  <c r="D77" i="31"/>
  <c r="E77" i="31" s="1"/>
  <c r="F77" i="31" s="1"/>
  <c r="G77" i="31" s="1"/>
  <c r="H77" i="31" s="1"/>
  <c r="I77" i="31" s="1"/>
  <c r="J77" i="31" s="1"/>
  <c r="K77" i="31" s="1"/>
  <c r="L77" i="31" s="1"/>
  <c r="M77" i="31" s="1"/>
  <c r="N77" i="31" s="1"/>
  <c r="O103" i="31"/>
  <c r="N24" i="25"/>
  <c r="O24" i="31"/>
  <c r="D24" i="25"/>
  <c r="O20" i="31"/>
  <c r="O104" i="31"/>
  <c r="T23" i="38"/>
  <c r="L24" i="25"/>
  <c r="C31" i="22"/>
  <c r="O35" i="31"/>
  <c r="C34" i="22"/>
  <c r="O95" i="31"/>
  <c r="O100" i="31"/>
  <c r="D119" i="31"/>
  <c r="D48" i="39" s="1"/>
  <c r="O16" i="31"/>
  <c r="G23" i="38"/>
  <c r="C30" i="22"/>
  <c r="O15" i="31"/>
  <c r="AA23" i="38"/>
  <c r="L23" i="38"/>
  <c r="C33" i="22"/>
  <c r="O75" i="31"/>
  <c r="O23" i="31"/>
  <c r="G28" i="7" s="1"/>
  <c r="G49" i="6" s="1"/>
  <c r="O36" i="31"/>
  <c r="C37" i="31"/>
  <c r="D37" i="31" s="1"/>
  <c r="E37" i="31" s="1"/>
  <c r="F37" i="31" s="1"/>
  <c r="G37" i="31" s="1"/>
  <c r="H37" i="31" s="1"/>
  <c r="I37" i="31" s="1"/>
  <c r="J37" i="31" s="1"/>
  <c r="K37" i="31" s="1"/>
  <c r="L37" i="31" s="1"/>
  <c r="M37" i="31" s="1"/>
  <c r="N37" i="31" s="1"/>
  <c r="O39" i="31"/>
  <c r="O40" i="31"/>
  <c r="Q23" i="38"/>
  <c r="C97" i="31"/>
  <c r="D97" i="31" s="1"/>
  <c r="E97" i="31" s="1"/>
  <c r="F97" i="31" s="1"/>
  <c r="G97" i="31" s="1"/>
  <c r="H97" i="31" s="1"/>
  <c r="I97" i="31" s="1"/>
  <c r="J97" i="31" s="1"/>
  <c r="K97" i="31" s="1"/>
  <c r="L97" i="31" s="1"/>
  <c r="M97" i="31" s="1"/>
  <c r="N97" i="31" s="1"/>
  <c r="O96" i="31"/>
  <c r="D17" i="31"/>
  <c r="E17" i="31" s="1"/>
  <c r="F17" i="31" s="1"/>
  <c r="G17" i="31" s="1"/>
  <c r="H17" i="31" s="1"/>
  <c r="I17" i="31" s="1"/>
  <c r="J17" i="31" s="1"/>
  <c r="K17" i="31" s="1"/>
  <c r="L17" i="31" s="1"/>
  <c r="M17" i="31" s="1"/>
  <c r="N17" i="31" s="1"/>
  <c r="P23" i="38"/>
  <c r="O44" i="31"/>
  <c r="F32" i="22"/>
  <c r="F24" i="25"/>
  <c r="O59" i="31"/>
  <c r="G8" i="7"/>
  <c r="E26" i="6"/>
  <c r="G15" i="7"/>
  <c r="G33" i="6" s="1"/>
  <c r="E33" i="6"/>
  <c r="G13" i="7"/>
  <c r="G31" i="6" s="1"/>
  <c r="E31" i="6"/>
  <c r="G10" i="7"/>
  <c r="G28" i="6" s="1"/>
  <c r="E28" i="6"/>
  <c r="G17" i="7"/>
  <c r="G35" i="6" s="1"/>
  <c r="E35" i="6"/>
  <c r="C6" i="38"/>
  <c r="P6" i="38" s="1"/>
  <c r="C115" i="31"/>
  <c r="C13" i="31"/>
  <c r="F14" i="28"/>
  <c r="C73" i="31"/>
  <c r="C93" i="31"/>
  <c r="C7" i="25"/>
  <c r="C53" i="31"/>
  <c r="F6" i="38"/>
  <c r="S6" i="38" s="1"/>
  <c r="F115" i="31"/>
  <c r="F93" i="31"/>
  <c r="F13" i="31"/>
  <c r="I14" i="28"/>
  <c r="F73" i="31"/>
  <c r="F33" i="31"/>
  <c r="F7" i="25"/>
  <c r="F53" i="31"/>
  <c r="G9" i="28"/>
  <c r="H9" i="28" s="1"/>
  <c r="I9" i="28" s="1"/>
  <c r="J9" i="28" s="1"/>
  <c r="K9" i="28" s="1"/>
  <c r="L9" i="28" s="1"/>
  <c r="M9" i="28" s="1"/>
  <c r="N9" i="28" s="1"/>
  <c r="O9" i="28" s="1"/>
  <c r="P9" i="28" s="1"/>
  <c r="Q9" i="28" s="1"/>
  <c r="H55" i="17"/>
  <c r="L55" i="17"/>
  <c r="D23" i="38"/>
  <c r="E23" i="38"/>
  <c r="P32" i="17"/>
  <c r="O80" i="31"/>
  <c r="C32" i="22"/>
  <c r="O55" i="31"/>
  <c r="O63" i="31"/>
  <c r="J55" i="17"/>
  <c r="Q48" i="17"/>
  <c r="Q30" i="17"/>
  <c r="Q42" i="17"/>
  <c r="Q18" i="17"/>
  <c r="Q36" i="17"/>
  <c r="Q24" i="17"/>
  <c r="D6" i="38"/>
  <c r="Q6" i="38" s="1"/>
  <c r="D53" i="31"/>
  <c r="D73" i="31"/>
  <c r="D13" i="31"/>
  <c r="D7" i="25"/>
  <c r="D115" i="31"/>
  <c r="D93" i="31"/>
  <c r="G14" i="28"/>
  <c r="D33" i="31"/>
  <c r="K6" i="38"/>
  <c r="X6" i="38" s="1"/>
  <c r="K115" i="31"/>
  <c r="K13" i="31"/>
  <c r="K93" i="31"/>
  <c r="N14" i="28"/>
  <c r="K73" i="31"/>
  <c r="K33" i="31"/>
  <c r="K7" i="25"/>
  <c r="K53" i="31"/>
  <c r="E6" i="38"/>
  <c r="R6" i="38" s="1"/>
  <c r="E33" i="31"/>
  <c r="E93" i="31"/>
  <c r="E13" i="31"/>
  <c r="H14" i="28"/>
  <c r="E53" i="31"/>
  <c r="E7" i="25"/>
  <c r="E115" i="31"/>
  <c r="E73" i="31"/>
  <c r="H8" i="28"/>
  <c r="G22" i="28"/>
  <c r="H22" i="28" s="1"/>
  <c r="I22" i="28" s="1"/>
  <c r="J22" i="28" s="1"/>
  <c r="K22" i="28" s="1"/>
  <c r="L22" i="28" s="1"/>
  <c r="M22" i="28" s="1"/>
  <c r="N22" i="28" s="1"/>
  <c r="O22" i="28" s="1"/>
  <c r="P22" i="28" s="1"/>
  <c r="Q22" i="28" s="1"/>
  <c r="G20" i="28"/>
  <c r="H20" i="28" s="1"/>
  <c r="I20" i="28" s="1"/>
  <c r="J20" i="28" s="1"/>
  <c r="K20" i="28" s="1"/>
  <c r="L20" i="28" s="1"/>
  <c r="M20" i="28" s="1"/>
  <c r="N20" i="28" s="1"/>
  <c r="O20" i="28" s="1"/>
  <c r="P20" i="28" s="1"/>
  <c r="Q20" i="28" s="1"/>
  <c r="P50" i="17"/>
  <c r="P51" i="17"/>
  <c r="P45" i="17"/>
  <c r="P44" i="17"/>
  <c r="F23" i="38"/>
  <c r="O54" i="17"/>
  <c r="B48" i="21" s="1"/>
  <c r="C55" i="17"/>
  <c r="O99" i="31"/>
  <c r="F55" i="17"/>
  <c r="O83" i="31"/>
  <c r="O84" i="31"/>
  <c r="K24" i="25"/>
  <c r="O64" i="31"/>
  <c r="J24" i="25"/>
  <c r="J32" i="22"/>
  <c r="X23" i="38"/>
  <c r="E24" i="25"/>
  <c r="N55" i="17"/>
  <c r="H24" i="25"/>
  <c r="G12" i="7"/>
  <c r="G30" i="6" s="1"/>
  <c r="E30" i="6"/>
  <c r="G19" i="7"/>
  <c r="G37" i="6" s="1"/>
  <c r="E37" i="6"/>
  <c r="O21" i="17"/>
  <c r="G9" i="7"/>
  <c r="E27" i="6"/>
  <c r="G16" i="7"/>
  <c r="G34" i="6" s="1"/>
  <c r="E34" i="6"/>
  <c r="K55" i="17"/>
  <c r="M24" i="39"/>
  <c r="G11" i="7"/>
  <c r="G29" i="6" s="1"/>
  <c r="E29" i="6"/>
  <c r="G18" i="7"/>
  <c r="G36" i="6" s="1"/>
  <c r="E36" i="6"/>
  <c r="H6" i="38"/>
  <c r="U6" i="38" s="1"/>
  <c r="H93" i="31"/>
  <c r="H33" i="31"/>
  <c r="H7" i="25"/>
  <c r="H115" i="31"/>
  <c r="H53" i="31"/>
  <c r="H73" i="31"/>
  <c r="K14" i="28"/>
  <c r="H13" i="31"/>
  <c r="G6" i="38"/>
  <c r="T6" i="38" s="1"/>
  <c r="G73" i="31"/>
  <c r="G53" i="31"/>
  <c r="G33" i="31"/>
  <c r="G7" i="25"/>
  <c r="J14" i="28"/>
  <c r="G115" i="31"/>
  <c r="G93" i="31"/>
  <c r="G13" i="31"/>
  <c r="N6" i="38"/>
  <c r="AA6" i="38" s="1"/>
  <c r="N93" i="31"/>
  <c r="N13" i="31"/>
  <c r="N7" i="25"/>
  <c r="N115" i="31"/>
  <c r="N73" i="31"/>
  <c r="N33" i="31"/>
  <c r="Q14" i="28"/>
  <c r="N53" i="31"/>
  <c r="F12" i="28"/>
  <c r="G19" i="28"/>
  <c r="H19" i="28" s="1"/>
  <c r="I19" i="28" s="1"/>
  <c r="J19" i="28" s="1"/>
  <c r="K19" i="28" s="1"/>
  <c r="L19" i="28" s="1"/>
  <c r="M19" i="28" s="1"/>
  <c r="N19" i="28" s="1"/>
  <c r="O19" i="28" s="1"/>
  <c r="P19" i="28" s="1"/>
  <c r="Q19" i="28" s="1"/>
  <c r="D15" i="39"/>
  <c r="D24" i="39" s="1"/>
  <c r="O13" i="39"/>
  <c r="C23" i="38"/>
  <c r="O19" i="31"/>
  <c r="P20" i="17"/>
  <c r="I55" i="17"/>
  <c r="O33" i="17"/>
  <c r="B27" i="21" s="1"/>
  <c r="I6" i="38"/>
  <c r="V6" i="38" s="1"/>
  <c r="I53" i="31"/>
  <c r="I115" i="31"/>
  <c r="I33" i="31"/>
  <c r="I73" i="31"/>
  <c r="I7" i="25"/>
  <c r="L14" i="28"/>
  <c r="I13" i="31"/>
  <c r="I93" i="31"/>
  <c r="G21" i="28"/>
  <c r="H21" i="28" s="1"/>
  <c r="I21" i="28" s="1"/>
  <c r="J21" i="28" s="1"/>
  <c r="K21" i="28" s="1"/>
  <c r="L21" i="28" s="1"/>
  <c r="M21" i="28" s="1"/>
  <c r="N21" i="28" s="1"/>
  <c r="O21" i="28" s="1"/>
  <c r="P21" i="28" s="1"/>
  <c r="Q21" i="28" s="1"/>
  <c r="D55" i="17"/>
  <c r="O53" i="17"/>
  <c r="O60" i="31"/>
  <c r="E55" i="17"/>
  <c r="M24" i="25"/>
  <c r="C57" i="31"/>
  <c r="D57" i="31" s="1"/>
  <c r="E57" i="31" s="1"/>
  <c r="F57" i="31" s="1"/>
  <c r="G57" i="31" s="1"/>
  <c r="H57" i="31" s="1"/>
  <c r="I57" i="31" s="1"/>
  <c r="J57" i="31" s="1"/>
  <c r="K57" i="31" s="1"/>
  <c r="L57" i="31" s="1"/>
  <c r="M57" i="31" s="1"/>
  <c r="N57" i="31" s="1"/>
  <c r="O56" i="31"/>
  <c r="G24" i="25"/>
  <c r="O44" i="39"/>
  <c r="O17" i="39"/>
  <c r="O9" i="39"/>
  <c r="L6" i="38"/>
  <c r="Y6" i="38" s="1"/>
  <c r="L33" i="31"/>
  <c r="L93" i="31"/>
  <c r="L73" i="31"/>
  <c r="L13" i="31"/>
  <c r="L53" i="31"/>
  <c r="L7" i="25"/>
  <c r="L115" i="31"/>
  <c r="O14" i="28"/>
  <c r="M6" i="38"/>
  <c r="Z6" i="38" s="1"/>
  <c r="M73" i="31"/>
  <c r="M53" i="31"/>
  <c r="P14" i="28"/>
  <c r="M115" i="31"/>
  <c r="M93" i="31"/>
  <c r="M13" i="31"/>
  <c r="M33" i="31"/>
  <c r="M7" i="25"/>
  <c r="J6" i="38"/>
  <c r="W6" i="38" s="1"/>
  <c r="J53" i="31"/>
  <c r="J33" i="31"/>
  <c r="M14" i="28"/>
  <c r="J73" i="31"/>
  <c r="J7" i="25"/>
  <c r="J115" i="31"/>
  <c r="J93" i="31"/>
  <c r="J13" i="31"/>
  <c r="R11" i="28"/>
  <c r="C12" i="37" s="1"/>
  <c r="E12" i="37" s="1"/>
  <c r="G12" i="37" s="1"/>
  <c r="F17" i="28"/>
  <c r="F18" i="28"/>
  <c r="O45" i="17"/>
  <c r="B39" i="21" s="1"/>
  <c r="O55" i="17" l="1"/>
  <c r="P27" i="17"/>
  <c r="P25" i="17" s="1"/>
  <c r="T19" i="38"/>
  <c r="X19" i="38"/>
  <c r="P19" i="38"/>
  <c r="S19" i="38"/>
  <c r="AA19" i="38"/>
  <c r="Q19" i="38"/>
  <c r="U19" i="38"/>
  <c r="Y19" i="38"/>
  <c r="R19" i="38"/>
  <c r="V19" i="38"/>
  <c r="Z19" i="38"/>
  <c r="W19" i="38"/>
  <c r="G23" i="7"/>
  <c r="O53" i="39"/>
  <c r="P37" i="17"/>
  <c r="K12" i="25"/>
  <c r="P21" i="17"/>
  <c r="P19" i="17" s="1"/>
  <c r="B15" i="21"/>
  <c r="C55" i="6"/>
  <c r="B47" i="21"/>
  <c r="C37" i="22"/>
  <c r="P43" i="17"/>
  <c r="O36" i="22"/>
  <c r="C34" i="7" s="1"/>
  <c r="G15" i="28"/>
  <c r="G16" i="28"/>
  <c r="G27" i="6"/>
  <c r="H16" i="28"/>
  <c r="H15" i="28"/>
  <c r="C24" i="39"/>
  <c r="O24" i="39" s="1"/>
  <c r="C139" i="31"/>
  <c r="D138" i="31" s="1"/>
  <c r="C101" i="31"/>
  <c r="D101" i="31" s="1"/>
  <c r="E101" i="31" s="1"/>
  <c r="F101" i="31" s="1"/>
  <c r="G101" i="31" s="1"/>
  <c r="H101" i="31" s="1"/>
  <c r="I101" i="31" s="1"/>
  <c r="J101" i="31" s="1"/>
  <c r="K101" i="31" s="1"/>
  <c r="L101" i="31" s="1"/>
  <c r="M101" i="31" s="1"/>
  <c r="N101" i="31" s="1"/>
  <c r="D35" i="5"/>
  <c r="C81" i="31"/>
  <c r="D81" i="31" s="1"/>
  <c r="E81" i="31" s="1"/>
  <c r="F81" i="31" s="1"/>
  <c r="G81" i="31" s="1"/>
  <c r="H81" i="31" s="1"/>
  <c r="I81" i="31" s="1"/>
  <c r="J81" i="31" s="1"/>
  <c r="K81" i="31" s="1"/>
  <c r="L81" i="31" s="1"/>
  <c r="M81" i="31" s="1"/>
  <c r="N81" i="31" s="1"/>
  <c r="D34" i="5"/>
  <c r="C61" i="31"/>
  <c r="D61" i="31" s="1"/>
  <c r="E61" i="31" s="1"/>
  <c r="F61" i="31" s="1"/>
  <c r="G61" i="31" s="1"/>
  <c r="H61" i="31" s="1"/>
  <c r="I61" i="31" s="1"/>
  <c r="J61" i="31" s="1"/>
  <c r="K61" i="31" s="1"/>
  <c r="L61" i="31" s="1"/>
  <c r="M61" i="31" s="1"/>
  <c r="N61" i="31" s="1"/>
  <c r="D33" i="5"/>
  <c r="C41" i="31"/>
  <c r="D41" i="31" s="1"/>
  <c r="E41" i="31" s="1"/>
  <c r="F41" i="31" s="1"/>
  <c r="G41" i="31" s="1"/>
  <c r="H41" i="31" s="1"/>
  <c r="I41" i="31" s="1"/>
  <c r="J41" i="31" s="1"/>
  <c r="K41" i="31" s="1"/>
  <c r="L41" i="31" s="1"/>
  <c r="M41" i="31" s="1"/>
  <c r="N41" i="31" s="1"/>
  <c r="D32" i="5"/>
  <c r="C21" i="31"/>
  <c r="D21" i="31" s="1"/>
  <c r="E21" i="31" s="1"/>
  <c r="F21" i="31" s="1"/>
  <c r="G21" i="31" s="1"/>
  <c r="H21" i="31" s="1"/>
  <c r="I21" i="31" s="1"/>
  <c r="J21" i="31" s="1"/>
  <c r="K21" i="31" s="1"/>
  <c r="L21" i="31" s="1"/>
  <c r="M21" i="31" s="1"/>
  <c r="N21" i="31" s="1"/>
  <c r="D31" i="5"/>
  <c r="E43" i="6"/>
  <c r="O56" i="39"/>
  <c r="N12" i="25"/>
  <c r="M12" i="25"/>
  <c r="J12" i="25"/>
  <c r="F12" i="25"/>
  <c r="I12" i="25"/>
  <c r="G12" i="25"/>
  <c r="L12" i="25"/>
  <c r="G32" i="7"/>
  <c r="G53" i="6" s="1"/>
  <c r="O11" i="25"/>
  <c r="B10" i="38" s="1"/>
  <c r="E12" i="25"/>
  <c r="R21" i="28"/>
  <c r="C22" i="37" s="1"/>
  <c r="E22" i="37" s="1"/>
  <c r="G22" i="37" s="1"/>
  <c r="R20" i="28"/>
  <c r="C21" i="37" s="1"/>
  <c r="E21" i="37" s="1"/>
  <c r="G21" i="37" s="1"/>
  <c r="R22" i="28"/>
  <c r="C23" i="37" s="1"/>
  <c r="E23" i="37" s="1"/>
  <c r="G23" i="37" s="1"/>
  <c r="R9" i="28"/>
  <c r="C10" i="37" s="1"/>
  <c r="E10" i="37" s="1"/>
  <c r="G10" i="37" s="1"/>
  <c r="O24" i="25"/>
  <c r="B23" i="38" s="1"/>
  <c r="E29" i="7"/>
  <c r="E50" i="6" s="1"/>
  <c r="O33" i="22"/>
  <c r="C31" i="7" s="1"/>
  <c r="C52" i="6" s="1"/>
  <c r="O54" i="39"/>
  <c r="O34" i="22"/>
  <c r="C32" i="7" s="1"/>
  <c r="C53" i="6" s="1"/>
  <c r="E117" i="31"/>
  <c r="D28" i="22"/>
  <c r="O51" i="39"/>
  <c r="O31" i="22"/>
  <c r="C29" i="7" s="1"/>
  <c r="C50" i="6" s="1"/>
  <c r="O50" i="39"/>
  <c r="O30" i="22"/>
  <c r="C28" i="7" s="1"/>
  <c r="C49" i="6" s="1"/>
  <c r="E28" i="7"/>
  <c r="E49" i="6" s="1"/>
  <c r="G17" i="28"/>
  <c r="H17" i="28" s="1"/>
  <c r="I17" i="28" s="1"/>
  <c r="J17" i="28" s="1"/>
  <c r="K17" i="28" s="1"/>
  <c r="L17" i="28" s="1"/>
  <c r="M17" i="28" s="1"/>
  <c r="N17" i="28" s="1"/>
  <c r="O17" i="28" s="1"/>
  <c r="P17" i="28" s="1"/>
  <c r="Q17" i="28" s="1"/>
  <c r="O23" i="38"/>
  <c r="O28" i="24"/>
  <c r="N7" i="39"/>
  <c r="N8" i="22"/>
  <c r="C22" i="6"/>
  <c r="C26" i="27" s="1"/>
  <c r="G31" i="7"/>
  <c r="G52" i="6" s="1"/>
  <c r="O18" i="25"/>
  <c r="D30" i="5" s="1"/>
  <c r="P49" i="17"/>
  <c r="I8" i="28"/>
  <c r="H12" i="28"/>
  <c r="F28" i="24"/>
  <c r="E7" i="39"/>
  <c r="E8" i="22"/>
  <c r="D8" i="22"/>
  <c r="D7" i="39"/>
  <c r="E28" i="24"/>
  <c r="C8" i="22"/>
  <c r="C7" i="39"/>
  <c r="D28" i="24"/>
  <c r="E30" i="7"/>
  <c r="E51" i="6" s="1"/>
  <c r="E23" i="28"/>
  <c r="E25" i="28" s="1"/>
  <c r="Q49" i="17"/>
  <c r="Q25" i="17"/>
  <c r="Q43" i="17"/>
  <c r="Q19" i="17"/>
  <c r="Q31" i="17"/>
  <c r="Q37" i="17"/>
  <c r="O15" i="39"/>
  <c r="G8" i="22"/>
  <c r="H28" i="24"/>
  <c r="G7" i="39"/>
  <c r="I28" i="24"/>
  <c r="H7" i="39"/>
  <c r="H8" i="22"/>
  <c r="K8" i="22"/>
  <c r="K7" i="39"/>
  <c r="L28" i="24"/>
  <c r="P33" i="17"/>
  <c r="P31" i="17" s="1"/>
  <c r="H12" i="25"/>
  <c r="F8" i="22"/>
  <c r="F7" i="39"/>
  <c r="G28" i="24"/>
  <c r="G18" i="28"/>
  <c r="H18" i="28" s="1"/>
  <c r="I18" i="28" s="1"/>
  <c r="J18" i="28" s="1"/>
  <c r="K18" i="28" s="1"/>
  <c r="L18" i="28" s="1"/>
  <c r="M18" i="28" s="1"/>
  <c r="N18" i="28" s="1"/>
  <c r="O18" i="28" s="1"/>
  <c r="P18" i="28" s="1"/>
  <c r="Q18" i="28" s="1"/>
  <c r="M7" i="39"/>
  <c r="N28" i="24"/>
  <c r="M8" i="22"/>
  <c r="L8" i="22"/>
  <c r="L7" i="39"/>
  <c r="M28" i="24"/>
  <c r="E32" i="7"/>
  <c r="E53" i="6" s="1"/>
  <c r="K28" i="24"/>
  <c r="J7" i="39"/>
  <c r="J8" i="22"/>
  <c r="D12" i="25"/>
  <c r="O10" i="25"/>
  <c r="I8" i="22"/>
  <c r="J28" i="24"/>
  <c r="I7" i="39"/>
  <c r="R19" i="28"/>
  <c r="C20" i="37" s="1"/>
  <c r="E20" i="37" s="1"/>
  <c r="G20" i="37" s="1"/>
  <c r="B49" i="21"/>
  <c r="Q32" i="17"/>
  <c r="Q44" i="17"/>
  <c r="Q38" i="17"/>
  <c r="Q50" i="17"/>
  <c r="Q20" i="17"/>
  <c r="Q26" i="17"/>
  <c r="G12" i="28"/>
  <c r="G30" i="7"/>
  <c r="G51" i="6" s="1"/>
  <c r="O32" i="22"/>
  <c r="C30" i="7" s="1"/>
  <c r="C51" i="6" s="1"/>
  <c r="G26" i="6"/>
  <c r="AB23" i="38"/>
  <c r="C27" i="27" l="1"/>
  <c r="G43" i="6"/>
  <c r="I16" i="28"/>
  <c r="I15" i="28"/>
  <c r="R17" i="28"/>
  <c r="C18" i="37" s="1"/>
  <c r="E18" i="37" s="1"/>
  <c r="G18" i="37" s="1"/>
  <c r="C57" i="39"/>
  <c r="D139" i="31"/>
  <c r="E138" i="31" s="1"/>
  <c r="D47" i="39"/>
  <c r="B17" i="38"/>
  <c r="E35" i="5"/>
  <c r="C105" i="31"/>
  <c r="D105" i="31" s="1"/>
  <c r="E105" i="31" s="1"/>
  <c r="F105" i="31" s="1"/>
  <c r="G105" i="31" s="1"/>
  <c r="H105" i="31" s="1"/>
  <c r="I105" i="31" s="1"/>
  <c r="J105" i="31" s="1"/>
  <c r="K105" i="31" s="1"/>
  <c r="L105" i="31" s="1"/>
  <c r="M105" i="31" s="1"/>
  <c r="N105" i="31" s="1"/>
  <c r="F35" i="5" s="1"/>
  <c r="C85" i="31"/>
  <c r="D85" i="31" s="1"/>
  <c r="E85" i="31" s="1"/>
  <c r="F85" i="31" s="1"/>
  <c r="G85" i="31" s="1"/>
  <c r="H85" i="31" s="1"/>
  <c r="I85" i="31" s="1"/>
  <c r="J85" i="31" s="1"/>
  <c r="K85" i="31" s="1"/>
  <c r="L85" i="31" s="1"/>
  <c r="M85" i="31" s="1"/>
  <c r="N85" i="31" s="1"/>
  <c r="F34" i="5" s="1"/>
  <c r="E34" i="5"/>
  <c r="C65" i="31"/>
  <c r="D65" i="31" s="1"/>
  <c r="E65" i="31" s="1"/>
  <c r="F65" i="31" s="1"/>
  <c r="G65" i="31" s="1"/>
  <c r="H65" i="31" s="1"/>
  <c r="I65" i="31" s="1"/>
  <c r="J65" i="31" s="1"/>
  <c r="K65" i="31" s="1"/>
  <c r="L65" i="31" s="1"/>
  <c r="M65" i="31" s="1"/>
  <c r="N65" i="31" s="1"/>
  <c r="F33" i="5" s="1"/>
  <c r="E33" i="5"/>
  <c r="E32" i="5"/>
  <c r="C45" i="31"/>
  <c r="D45" i="31" s="1"/>
  <c r="E45" i="31" s="1"/>
  <c r="F45" i="31" s="1"/>
  <c r="G45" i="31" s="1"/>
  <c r="H45" i="31" s="1"/>
  <c r="I45" i="31" s="1"/>
  <c r="J45" i="31" s="1"/>
  <c r="K45" i="31" s="1"/>
  <c r="L45" i="31" s="1"/>
  <c r="M45" i="31" s="1"/>
  <c r="N45" i="31" s="1"/>
  <c r="F32" i="5" s="1"/>
  <c r="C25" i="31"/>
  <c r="D25" i="31" s="1"/>
  <c r="E25" i="31" s="1"/>
  <c r="F25" i="31" s="1"/>
  <c r="G25" i="31" s="1"/>
  <c r="H25" i="31" s="1"/>
  <c r="I25" i="31" s="1"/>
  <c r="J25" i="31" s="1"/>
  <c r="K25" i="31" s="1"/>
  <c r="L25" i="31" s="1"/>
  <c r="M25" i="31" s="1"/>
  <c r="N25" i="31" s="1"/>
  <c r="F31" i="5" s="1"/>
  <c r="E31" i="5"/>
  <c r="R18" i="28"/>
  <c r="C19" i="37" s="1"/>
  <c r="E19" i="37" s="1"/>
  <c r="G19" i="37" s="1"/>
  <c r="C14" i="6"/>
  <c r="E119" i="31"/>
  <c r="E48" i="39" s="1"/>
  <c r="J8" i="28"/>
  <c r="I12" i="28"/>
  <c r="F23" i="28"/>
  <c r="F25" i="28" s="1"/>
  <c r="E22" i="6"/>
  <c r="O52" i="39"/>
  <c r="Q45" i="17"/>
  <c r="Q21" i="17"/>
  <c r="Q39" i="17"/>
  <c r="Q51" i="17"/>
  <c r="Q27" i="17"/>
  <c r="Q33" i="17"/>
  <c r="B9" i="38"/>
  <c r="O12" i="25"/>
  <c r="B11" i="38" s="1"/>
  <c r="O19" i="38"/>
  <c r="G22" i="6"/>
  <c r="D59" i="6" l="1"/>
  <c r="D23" i="6"/>
  <c r="C23" i="6"/>
  <c r="C9" i="26" s="1"/>
  <c r="D26" i="27"/>
  <c r="D27" i="27"/>
  <c r="E26" i="27"/>
  <c r="E27" i="27"/>
  <c r="C22" i="36"/>
  <c r="D22" i="36" s="1"/>
  <c r="D43" i="6"/>
  <c r="J16" i="28"/>
  <c r="J15" i="28"/>
  <c r="D10" i="5"/>
  <c r="C25" i="27" s="1"/>
  <c r="E139" i="31"/>
  <c r="F138" i="31" s="1"/>
  <c r="E47" i="39"/>
  <c r="C10" i="26"/>
  <c r="C16" i="27"/>
  <c r="D22" i="6"/>
  <c r="F117" i="31"/>
  <c r="E28" i="22"/>
  <c r="G14" i="6"/>
  <c r="O17" i="38"/>
  <c r="E30" i="5" s="1"/>
  <c r="AB19" i="38"/>
  <c r="G23" i="28"/>
  <c r="G25" i="28" s="1"/>
  <c r="J12" i="28"/>
  <c r="K8" i="28"/>
  <c r="E14" i="6"/>
  <c r="C21" i="25"/>
  <c r="C29" i="25" s="1"/>
  <c r="C25" i="39"/>
  <c r="C45" i="39" s="1"/>
  <c r="C64" i="39" s="1"/>
  <c r="C65" i="39" s="1"/>
  <c r="C59" i="39" s="1"/>
  <c r="H59" i="6" l="1"/>
  <c r="H23" i="6"/>
  <c r="F59" i="6"/>
  <c r="F23" i="6"/>
  <c r="C29" i="36"/>
  <c r="D29" i="36" s="1"/>
  <c r="G23" i="6"/>
  <c r="E17" i="27" s="1"/>
  <c r="C24" i="27"/>
  <c r="E23" i="6"/>
  <c r="D17" i="27" s="1"/>
  <c r="C11" i="26"/>
  <c r="C17" i="26" s="1"/>
  <c r="D16" i="27"/>
  <c r="E16" i="27"/>
  <c r="K16" i="28"/>
  <c r="K15" i="28"/>
  <c r="F139" i="31"/>
  <c r="G138" i="31" s="1"/>
  <c r="F47" i="39"/>
  <c r="F43" i="6"/>
  <c r="F22" i="6"/>
  <c r="H22" i="6"/>
  <c r="H43" i="6"/>
  <c r="L11" i="38"/>
  <c r="K11" i="38"/>
  <c r="J11" i="38"/>
  <c r="F119" i="31"/>
  <c r="F48" i="39" s="1"/>
  <c r="C58" i="39"/>
  <c r="I11" i="38"/>
  <c r="H23" i="28"/>
  <c r="H25" i="28" s="1"/>
  <c r="AB17" i="38"/>
  <c r="F30" i="5" s="1"/>
  <c r="D11" i="38"/>
  <c r="H11" i="38"/>
  <c r="C11" i="38"/>
  <c r="O9" i="38"/>
  <c r="F11" i="38"/>
  <c r="O10" i="38"/>
  <c r="K12" i="28"/>
  <c r="L8" i="28"/>
  <c r="D25" i="39"/>
  <c r="D21" i="25"/>
  <c r="E15" i="27"/>
  <c r="D15" i="27"/>
  <c r="N11" i="38"/>
  <c r="G11" i="38"/>
  <c r="M11" i="38"/>
  <c r="E11" i="38"/>
  <c r="C19" i="36" l="1"/>
  <c r="D19" i="36" s="1"/>
  <c r="C17" i="27"/>
  <c r="L16" i="28"/>
  <c r="L15" i="28"/>
  <c r="G139" i="31"/>
  <c r="H138" i="31" s="1"/>
  <c r="G47" i="39"/>
  <c r="V11" i="38"/>
  <c r="Z11" i="38"/>
  <c r="S11" i="38"/>
  <c r="O11" i="38"/>
  <c r="E10" i="5" s="1"/>
  <c r="D24" i="27" s="1"/>
  <c r="U11" i="38"/>
  <c r="G117" i="31"/>
  <c r="F28" i="22"/>
  <c r="W11" i="38"/>
  <c r="T11" i="38"/>
  <c r="AB10" i="38"/>
  <c r="AA11" i="38"/>
  <c r="R11" i="38"/>
  <c r="Q11" i="38"/>
  <c r="L12" i="28"/>
  <c r="M8" i="28"/>
  <c r="C30" i="25"/>
  <c r="E21" i="25"/>
  <c r="E25" i="39"/>
  <c r="D45" i="39"/>
  <c r="Y11" i="38"/>
  <c r="X11" i="38"/>
  <c r="P11" i="38"/>
  <c r="AB9" i="38"/>
  <c r="I23" i="28"/>
  <c r="I25" i="28" s="1"/>
  <c r="D25" i="27" l="1"/>
  <c r="M16" i="28"/>
  <c r="M15" i="28"/>
  <c r="H139" i="31"/>
  <c r="I138" i="31" s="1"/>
  <c r="H47" i="39"/>
  <c r="AB11" i="38"/>
  <c r="F10" i="5" s="1"/>
  <c r="E24" i="27" s="1"/>
  <c r="G119" i="31"/>
  <c r="G48" i="39" s="1"/>
  <c r="E45" i="39"/>
  <c r="C31" i="25"/>
  <c r="N8" i="28"/>
  <c r="M12" i="28"/>
  <c r="J23" i="28"/>
  <c r="J25" i="28" s="1"/>
  <c r="F25" i="39"/>
  <c r="F21" i="25"/>
  <c r="E25" i="27" l="1"/>
  <c r="N16" i="28"/>
  <c r="N15" i="28"/>
  <c r="I139" i="31"/>
  <c r="J138" i="31" s="1"/>
  <c r="I47" i="39"/>
  <c r="H117" i="31"/>
  <c r="G28" i="22"/>
  <c r="F45" i="39"/>
  <c r="K23" i="28"/>
  <c r="K25" i="28" s="1"/>
  <c r="O8" i="28"/>
  <c r="N12" i="28"/>
  <c r="C32" i="25"/>
  <c r="G21" i="25"/>
  <c r="G25" i="39"/>
  <c r="O16" i="28" l="1"/>
  <c r="O15" i="28"/>
  <c r="J139" i="31"/>
  <c r="K138" i="31" s="1"/>
  <c r="J47" i="39"/>
  <c r="C34" i="25"/>
  <c r="D26" i="25" s="1"/>
  <c r="H119" i="31"/>
  <c r="H48" i="39" s="1"/>
  <c r="P8" i="28"/>
  <c r="O12" i="28"/>
  <c r="G45" i="39"/>
  <c r="L23" i="28"/>
  <c r="L25" i="28" s="1"/>
  <c r="C33" i="25"/>
  <c r="D8" i="25" s="1"/>
  <c r="H21" i="25"/>
  <c r="H25" i="39"/>
  <c r="P16" i="28" l="1"/>
  <c r="P15" i="28"/>
  <c r="K139" i="31"/>
  <c r="L138" i="31" s="1"/>
  <c r="K47" i="39"/>
  <c r="D35" i="22"/>
  <c r="D37" i="22" s="1"/>
  <c r="D55" i="39"/>
  <c r="D64" i="39" s="1"/>
  <c r="D65" i="39" s="1"/>
  <c r="D59" i="39" s="1"/>
  <c r="D29" i="25"/>
  <c r="D30" i="25" s="1"/>
  <c r="D31" i="25" s="1"/>
  <c r="D32" i="25" s="1"/>
  <c r="I117" i="31"/>
  <c r="I119" i="31" s="1"/>
  <c r="I48" i="39" s="1"/>
  <c r="H28" i="22"/>
  <c r="I21" i="25"/>
  <c r="I25" i="39"/>
  <c r="M23" i="28"/>
  <c r="M25" i="28" s="1"/>
  <c r="H45" i="39"/>
  <c r="Q8" i="28"/>
  <c r="P12" i="28"/>
  <c r="Q16" i="28" l="1"/>
  <c r="R16" i="28" s="1"/>
  <c r="C17" i="37" s="1"/>
  <c r="Q15" i="28"/>
  <c r="D57" i="39"/>
  <c r="D58" i="39" s="1"/>
  <c r="L47" i="39"/>
  <c r="L139" i="31"/>
  <c r="M138" i="31" s="1"/>
  <c r="D34" i="25"/>
  <c r="E26" i="25" s="1"/>
  <c r="J117" i="31"/>
  <c r="J119" i="31" s="1"/>
  <c r="J48" i="39" s="1"/>
  <c r="I28" i="22"/>
  <c r="N23" i="28"/>
  <c r="N25" i="28" s="1"/>
  <c r="J21" i="25"/>
  <c r="J25" i="39"/>
  <c r="Q12" i="28"/>
  <c r="R8" i="28"/>
  <c r="D33" i="25"/>
  <c r="E8" i="25" s="1"/>
  <c r="I45" i="39"/>
  <c r="E17" i="37" l="1"/>
  <c r="G17" i="37" s="1"/>
  <c r="M47" i="39"/>
  <c r="M139" i="31"/>
  <c r="N138" i="31" s="1"/>
  <c r="N139" i="31" s="1"/>
  <c r="C141" i="31" s="1"/>
  <c r="C142" i="31" s="1"/>
  <c r="D141" i="31" s="1"/>
  <c r="D142" i="31" s="1"/>
  <c r="E141" i="31" s="1"/>
  <c r="E142" i="31" s="1"/>
  <c r="F141" i="31" s="1"/>
  <c r="E35" i="22"/>
  <c r="E37" i="22" s="1"/>
  <c r="E55" i="39"/>
  <c r="E64" i="39" s="1"/>
  <c r="E65" i="39" s="1"/>
  <c r="K117" i="31"/>
  <c r="K119" i="31" s="1"/>
  <c r="K48" i="39" s="1"/>
  <c r="J28" i="22"/>
  <c r="O23" i="28"/>
  <c r="O25" i="28" s="1"/>
  <c r="C9" i="37"/>
  <c r="C22" i="27" s="1"/>
  <c r="C20" i="36"/>
  <c r="D20" i="36" s="1"/>
  <c r="R12" i="28"/>
  <c r="J45" i="39"/>
  <c r="K25" i="39"/>
  <c r="K21" i="25"/>
  <c r="F142" i="31" l="1"/>
  <c r="G141" i="31" s="1"/>
  <c r="G142" i="31" s="1"/>
  <c r="H141" i="31" s="1"/>
  <c r="H142" i="31" s="1"/>
  <c r="I141" i="31" s="1"/>
  <c r="I142" i="31" s="1"/>
  <c r="J141" i="31" s="1"/>
  <c r="J142" i="31" s="1"/>
  <c r="K141" i="31" s="1"/>
  <c r="K142" i="31" s="1"/>
  <c r="L141" i="31" s="1"/>
  <c r="L142" i="31" s="1"/>
  <c r="M141" i="31" s="1"/>
  <c r="M142" i="31" s="1"/>
  <c r="N141" i="31" s="1"/>
  <c r="N142" i="31" s="1"/>
  <c r="C144" i="31" s="1"/>
  <c r="C145" i="31" s="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E57" i="39"/>
  <c r="E58" i="39" s="1"/>
  <c r="E59" i="39"/>
  <c r="O138" i="31"/>
  <c r="N47" i="39"/>
  <c r="O47" i="39" s="1"/>
  <c r="L117" i="31"/>
  <c r="L119" i="31" s="1"/>
  <c r="L48" i="39" s="1"/>
  <c r="K28" i="22"/>
  <c r="L21" i="25"/>
  <c r="L25" i="39"/>
  <c r="K45" i="39"/>
  <c r="P23" i="28"/>
  <c r="P25" i="28" s="1"/>
  <c r="E9" i="37"/>
  <c r="D22" i="27" s="1"/>
  <c r="C13" i="37"/>
  <c r="E60" i="39" l="1"/>
  <c r="M117" i="31"/>
  <c r="M119" i="31" s="1"/>
  <c r="M48" i="39" s="1"/>
  <c r="L28" i="22"/>
  <c r="Q23" i="28"/>
  <c r="Q25" i="28" s="1"/>
  <c r="R15" i="28"/>
  <c r="L45" i="39"/>
  <c r="M21" i="25"/>
  <c r="M25" i="39"/>
  <c r="E13" i="37"/>
  <c r="G9" i="37"/>
  <c r="G13" i="37" l="1"/>
  <c r="E22" i="27"/>
  <c r="N117" i="31"/>
  <c r="M28" i="22"/>
  <c r="M45" i="39"/>
  <c r="N25" i="39"/>
  <c r="O25" i="39" s="1"/>
  <c r="C18" i="27" s="1"/>
  <c r="N21" i="25"/>
  <c r="O21" i="25" s="1"/>
  <c r="B20" i="38" s="1"/>
  <c r="C16" i="37"/>
  <c r="R23" i="28"/>
  <c r="R25" i="28" s="1"/>
  <c r="C24" i="6" s="1"/>
  <c r="C44" i="6" s="1"/>
  <c r="O141" i="31" l="1"/>
  <c r="N119" i="31"/>
  <c r="N48" i="39" s="1"/>
  <c r="O117" i="31"/>
  <c r="E16" i="37"/>
  <c r="C24" i="37"/>
  <c r="C26" i="37" s="1"/>
  <c r="N45" i="39"/>
  <c r="O45" i="39" s="1"/>
  <c r="C13" i="26"/>
  <c r="C121" i="31" l="1"/>
  <c r="N28" i="22"/>
  <c r="O119" i="31"/>
  <c r="D44" i="6"/>
  <c r="G16" i="37"/>
  <c r="G24" i="37" s="1"/>
  <c r="G26" i="37" s="1"/>
  <c r="G24" i="6" s="1"/>
  <c r="E24" i="37"/>
  <c r="E26" i="37" s="1"/>
  <c r="E24" i="6" s="1"/>
  <c r="G44" i="6" l="1"/>
  <c r="E18" i="27"/>
  <c r="E44" i="6"/>
  <c r="D18" i="27"/>
  <c r="D25" i="5"/>
  <c r="C47" i="6"/>
  <c r="O28" i="22"/>
  <c r="C123" i="31"/>
  <c r="C20" i="38"/>
  <c r="D20" i="38"/>
  <c r="H20" i="38"/>
  <c r="J20" i="38"/>
  <c r="L20" i="38"/>
  <c r="N20" i="38"/>
  <c r="E20" i="38"/>
  <c r="F20" i="38"/>
  <c r="G20" i="38"/>
  <c r="I20" i="38"/>
  <c r="K20" i="38"/>
  <c r="M20" i="38"/>
  <c r="P20" i="38"/>
  <c r="U20" i="38"/>
  <c r="R20" i="38"/>
  <c r="Q20" i="38"/>
  <c r="T20" i="38"/>
  <c r="S20" i="38"/>
  <c r="Y20" i="38"/>
  <c r="V20" i="38"/>
  <c r="Z20" i="38"/>
  <c r="X20" i="38"/>
  <c r="W20" i="38"/>
  <c r="AA20" i="38"/>
  <c r="C26" i="7" l="1"/>
  <c r="D121" i="31"/>
  <c r="O48" i="39"/>
  <c r="H44" i="6"/>
  <c r="AB20" i="38"/>
  <c r="F44" i="6"/>
  <c r="O20" i="38"/>
  <c r="D123" i="31" l="1"/>
  <c r="E121" i="31" l="1"/>
  <c r="E123" i="31" l="1"/>
  <c r="F121" i="31" l="1"/>
  <c r="F123" i="31" l="1"/>
  <c r="G121" i="31" l="1"/>
  <c r="G123" i="31" l="1"/>
  <c r="H121" i="31" l="1"/>
  <c r="H123" i="31" s="1"/>
  <c r="I121" i="31" s="1"/>
  <c r="I123" i="31" s="1"/>
  <c r="J121" i="31" s="1"/>
  <c r="J123" i="31" s="1"/>
  <c r="K121" i="31" s="1"/>
  <c r="K123" i="31" s="1"/>
  <c r="L121" i="31" s="1"/>
  <c r="L123" i="31" s="1"/>
  <c r="M121" i="31" s="1"/>
  <c r="M123" i="31" s="1"/>
  <c r="N121" i="31" s="1"/>
  <c r="O144" i="31" l="1"/>
  <c r="N123" i="31"/>
  <c r="O121" i="31"/>
  <c r="C125" i="31" l="1"/>
  <c r="O123" i="31"/>
  <c r="E47" i="6" l="1"/>
  <c r="E25" i="5"/>
  <c r="O149" i="31"/>
  <c r="C46" i="6" s="1"/>
  <c r="E26" i="7"/>
  <c r="C127" i="31"/>
  <c r="D125" i="31" s="1"/>
  <c r="D127" i="31" s="1"/>
  <c r="E125" i="31" s="1"/>
  <c r="E127" i="31" s="1"/>
  <c r="F125" i="31" s="1"/>
  <c r="F127" i="31" s="1"/>
  <c r="G125" i="31" s="1"/>
  <c r="G127" i="31" s="1"/>
  <c r="H125" i="31" s="1"/>
  <c r="H127" i="31" s="1"/>
  <c r="I125" i="31" s="1"/>
  <c r="I127" i="31" s="1"/>
  <c r="J125" i="31" s="1"/>
  <c r="J127" i="31" s="1"/>
  <c r="K125" i="31" s="1"/>
  <c r="K127" i="31" s="1"/>
  <c r="L125" i="31" s="1"/>
  <c r="L127" i="31" s="1"/>
  <c r="M125" i="31" s="1"/>
  <c r="M127" i="31" s="1"/>
  <c r="N125" i="31" s="1"/>
  <c r="N127" i="31" s="1"/>
  <c r="O127" i="31" s="1"/>
  <c r="G47" i="6" s="1"/>
  <c r="F25" i="5" l="1"/>
  <c r="G26" i="7"/>
  <c r="O125" i="31"/>
  <c r="O152" i="31" l="1"/>
  <c r="E46" i="6" s="1"/>
  <c r="O155" i="31" l="1"/>
  <c r="G46" i="6" s="1"/>
  <c r="D60" i="39"/>
  <c r="E22" i="25"/>
  <c r="E29" i="25" s="1"/>
  <c r="E30" i="25" s="1"/>
  <c r="E31" i="25" s="1"/>
  <c r="E32" i="25" s="1"/>
  <c r="C60" i="39"/>
  <c r="E33" i="25" l="1"/>
  <c r="F8" i="25" s="1"/>
  <c r="E34" i="25"/>
  <c r="F26" i="25" s="1"/>
  <c r="F35" i="22" s="1"/>
  <c r="F37" i="22" s="1"/>
  <c r="F29" i="25" l="1"/>
  <c r="F30" i="25" s="1"/>
  <c r="F55" i="39"/>
  <c r="F64" i="39" s="1"/>
  <c r="F65" i="39" s="1"/>
  <c r="F57" i="39" l="1"/>
  <c r="F58" i="39" s="1"/>
  <c r="F59" i="39"/>
  <c r="F31" i="25"/>
  <c r="F32" i="25" l="1"/>
  <c r="F33" i="25" s="1"/>
  <c r="G8" i="25" s="1"/>
  <c r="F60" i="39"/>
  <c r="F34" i="25" l="1"/>
  <c r="G26" i="25" s="1"/>
  <c r="G35" i="22" l="1"/>
  <c r="G37" i="22" s="1"/>
  <c r="G29" i="25"/>
  <c r="G55" i="39"/>
  <c r="G64" i="39" s="1"/>
  <c r="G65" i="39" s="1"/>
  <c r="G59" i="39" l="1"/>
  <c r="G30" i="25"/>
  <c r="G57" i="39"/>
  <c r="G58" i="39" l="1"/>
  <c r="G31" i="25"/>
  <c r="G32" i="25" l="1"/>
  <c r="G34" i="25" l="1"/>
  <c r="H26" i="25" s="1"/>
  <c r="G60" i="39"/>
  <c r="G33" i="25"/>
  <c r="H8" i="25" s="1"/>
  <c r="H35" i="22" l="1"/>
  <c r="H37" i="22" s="1"/>
  <c r="H55" i="39"/>
  <c r="H64" i="39" l="1"/>
  <c r="H65" i="39" s="1"/>
  <c r="H59" i="39" s="1"/>
  <c r="H57" i="39"/>
  <c r="H58" i="39" l="1"/>
  <c r="H60" i="39" l="1"/>
  <c r="H22" i="25" l="1"/>
  <c r="H29" i="25" l="1"/>
  <c r="H30" i="25" l="1"/>
  <c r="H31" i="25" l="1"/>
  <c r="H32" i="25" l="1"/>
  <c r="H33" i="25" s="1"/>
  <c r="I8" i="25" s="1"/>
  <c r="H34" i="25" l="1"/>
  <c r="I26" i="25" s="1"/>
  <c r="I35" i="22" l="1"/>
  <c r="I37" i="22" s="1"/>
  <c r="I29" i="25"/>
  <c r="I55" i="39"/>
  <c r="I64" i="39" l="1"/>
  <c r="I65" i="39" s="1"/>
  <c r="I59" i="39" s="1"/>
  <c r="I30" i="25"/>
  <c r="I57" i="39"/>
  <c r="I58" i="39" l="1"/>
  <c r="I31" i="25"/>
  <c r="I32" i="25" l="1"/>
  <c r="I34" i="25" s="1"/>
  <c r="J26" i="25" l="1"/>
  <c r="I60" i="39"/>
  <c r="I33" i="25"/>
  <c r="J8" i="25" s="1"/>
  <c r="J35" i="22" l="1"/>
  <c r="J37" i="22" s="1"/>
  <c r="J29" i="25"/>
  <c r="J55" i="39"/>
  <c r="J64" i="39" l="1"/>
  <c r="J65" i="39" s="1"/>
  <c r="J59" i="39" s="1"/>
  <c r="J30" i="25"/>
  <c r="J57" i="39"/>
  <c r="J58" i="39" l="1"/>
  <c r="J31" i="25"/>
  <c r="J32" i="25" l="1"/>
  <c r="J33" i="25" s="1"/>
  <c r="K8" i="25" s="1"/>
  <c r="J60" i="39"/>
  <c r="J34" i="25" l="1"/>
  <c r="K26" i="25" s="1"/>
  <c r="K35" i="22" l="1"/>
  <c r="K37" i="22" s="1"/>
  <c r="K55" i="39"/>
  <c r="K64" i="39" s="1"/>
  <c r="K57" i="39" l="1"/>
  <c r="K58" i="39" s="1"/>
  <c r="K65" i="39"/>
  <c r="K59" i="39" l="1"/>
  <c r="K22" i="25" s="1"/>
  <c r="K29" i="25" s="1"/>
  <c r="K30" i="25" s="1"/>
  <c r="K31" i="25" s="1"/>
  <c r="K60" i="39" l="1"/>
  <c r="K32" i="25"/>
  <c r="K34" i="25" s="1"/>
  <c r="L26" i="25" s="1"/>
  <c r="L35" i="22" l="1"/>
  <c r="L37" i="22" s="1"/>
  <c r="L29" i="25"/>
  <c r="L30" i="25" s="1"/>
  <c r="L55" i="39"/>
  <c r="L64" i="39" s="1"/>
  <c r="K33" i="25"/>
  <c r="L8" i="25" s="1"/>
  <c r="L57" i="39" l="1"/>
  <c r="L58" i="39" s="1"/>
  <c r="L65" i="39"/>
  <c r="L59" i="39" s="1"/>
  <c r="L31" i="25"/>
  <c r="L32" i="25" s="1"/>
  <c r="L34" i="25" s="1"/>
  <c r="M26" i="25" s="1"/>
  <c r="L60" i="39" l="1"/>
  <c r="L33" i="25"/>
  <c r="M8" i="25" s="1"/>
  <c r="M35" i="22"/>
  <c r="M37" i="22" s="1"/>
  <c r="M29" i="25"/>
  <c r="M30" i="25" s="1"/>
  <c r="M55" i="39"/>
  <c r="M64" i="39" s="1"/>
  <c r="M31" i="25" l="1"/>
  <c r="M32" i="25" s="1"/>
  <c r="M34" i="25" s="1"/>
  <c r="N26" i="25" s="1"/>
  <c r="M57" i="39"/>
  <c r="M58" i="39" s="1"/>
  <c r="M65" i="39"/>
  <c r="M59" i="39" s="1"/>
  <c r="N35" i="22" l="1"/>
  <c r="N55" i="39"/>
  <c r="O26" i="25"/>
  <c r="M60" i="39"/>
  <c r="M33" i="25"/>
  <c r="N8" i="25" s="1"/>
  <c r="O35" i="22" l="1"/>
  <c r="N37" i="22"/>
  <c r="N64" i="39"/>
  <c r="N65" i="39" s="1"/>
  <c r="N59" i="39" s="1"/>
  <c r="O59" i="39" s="1"/>
  <c r="C58" i="6" s="1"/>
  <c r="N57" i="39"/>
  <c r="O55" i="39"/>
  <c r="C33" i="7"/>
  <c r="C35" i="7" s="1"/>
  <c r="C36" i="7" s="1"/>
  <c r="B25" i="38"/>
  <c r="C54" i="6"/>
  <c r="C56" i="6" l="1"/>
  <c r="C57" i="6" s="1"/>
  <c r="C59" i="6" s="1"/>
  <c r="N58" i="39"/>
  <c r="O57" i="39"/>
  <c r="C19" i="27" l="1"/>
  <c r="D40" i="5"/>
  <c r="D56" i="6"/>
  <c r="C21" i="36"/>
  <c r="D21" i="36" s="1"/>
  <c r="C23" i="36"/>
  <c r="D23" i="36" s="1"/>
  <c r="C24" i="36"/>
  <c r="D24" i="36" s="1"/>
  <c r="N60" i="39"/>
  <c r="O60" i="39" s="1"/>
  <c r="O58" i="39"/>
  <c r="D42" i="5" l="1"/>
  <c r="N22" i="25"/>
  <c r="N29" i="25" l="1"/>
  <c r="O22" i="25"/>
  <c r="B21" i="38" s="1"/>
  <c r="C20" i="27"/>
  <c r="N30" i="25" l="1"/>
  <c r="O29" i="25"/>
  <c r="B28" i="38" s="1"/>
  <c r="O30" i="25" l="1"/>
  <c r="N31" i="25"/>
  <c r="B29" i="38" l="1"/>
  <c r="N32" i="25"/>
  <c r="N33" i="25" l="1"/>
  <c r="C7" i="38" s="1"/>
  <c r="O32" i="25"/>
  <c r="N34" i="25"/>
  <c r="C25" i="38" s="1"/>
  <c r="C63" i="6" s="1"/>
  <c r="D9" i="5" l="1"/>
  <c r="D14" i="5" s="1"/>
  <c r="D26" i="5" s="1"/>
  <c r="C28" i="27" s="1"/>
  <c r="B31" i="38"/>
  <c r="C27" i="36"/>
  <c r="D36" i="5"/>
  <c r="D37" i="5" s="1"/>
  <c r="C21" i="27" l="1"/>
  <c r="D43" i="5"/>
  <c r="C9" i="27"/>
  <c r="C13" i="27"/>
  <c r="C16" i="36" s="1"/>
  <c r="D16" i="36" s="1"/>
  <c r="C10" i="27"/>
  <c r="C28" i="38"/>
  <c r="C29" i="38" s="1"/>
  <c r="C30" i="38" s="1"/>
  <c r="C31" i="38" s="1"/>
  <c r="C64" i="6"/>
  <c r="C65" i="6" s="1"/>
  <c r="C28" i="36"/>
  <c r="D28" i="36" s="1"/>
  <c r="D27" i="36"/>
  <c r="C12" i="27"/>
  <c r="C33" i="36" s="1"/>
  <c r="D33" i="36" s="1"/>
  <c r="C33" i="38" l="1"/>
  <c r="D25" i="38" s="1"/>
  <c r="D28" i="38" s="1"/>
  <c r="D29" i="38" s="1"/>
  <c r="D45" i="5"/>
  <c r="C32" i="38"/>
  <c r="D7" i="38" s="1"/>
  <c r="D63" i="6" l="1"/>
  <c r="D64" i="6" s="1"/>
  <c r="D65" i="6" s="1"/>
  <c r="C32" i="36"/>
  <c r="D32" i="36" s="1"/>
  <c r="D46" i="5"/>
  <c r="D30" i="38"/>
  <c r="D31" i="38" s="1"/>
  <c r="D33" i="38" l="1"/>
  <c r="E25" i="38" s="1"/>
  <c r="E63" i="6" s="1"/>
  <c r="D32" i="38"/>
  <c r="E7" i="38" s="1"/>
  <c r="E64" i="6" l="1"/>
  <c r="D38" i="22"/>
  <c r="E38" i="22"/>
  <c r="F38" i="22"/>
  <c r="G38" i="22"/>
  <c r="H38" i="22"/>
  <c r="I38" i="22"/>
  <c r="J38" i="22"/>
  <c r="K38" i="22"/>
  <c r="L38" i="22"/>
  <c r="M38" i="22"/>
  <c r="N38" i="22"/>
  <c r="O37" i="22"/>
  <c r="C38" i="22"/>
  <c r="E65" i="6" l="1"/>
  <c r="E21" i="38" s="1"/>
  <c r="E28" i="38" s="1"/>
  <c r="E29" i="38" s="1"/>
  <c r="E30" i="38" s="1"/>
  <c r="O38" i="22"/>
  <c r="C14" i="26" s="1"/>
  <c r="C15" i="26" s="1"/>
  <c r="C18" i="26" l="1"/>
  <c r="C19" i="26"/>
  <c r="E31" i="38"/>
  <c r="C36" i="36" l="1"/>
  <c r="D36" i="36" s="1"/>
  <c r="C20" i="26"/>
  <c r="E33" i="38"/>
  <c r="F25" i="38" s="1"/>
  <c r="F28" i="38" s="1"/>
  <c r="F29" i="38" s="1"/>
  <c r="E32" i="38"/>
  <c r="F7" i="38" s="1"/>
  <c r="F63" i="6" l="1"/>
  <c r="F64" i="6" s="1"/>
  <c r="F65" i="6" s="1"/>
  <c r="F30" i="38"/>
  <c r="F31" i="38" l="1"/>
  <c r="F33" i="38" l="1"/>
  <c r="G25" i="38" s="1"/>
  <c r="G28" i="38" s="1"/>
  <c r="G29" i="38" s="1"/>
  <c r="F32" i="38"/>
  <c r="G7" i="38" s="1"/>
  <c r="G63" i="6" l="1"/>
  <c r="G64" i="6" s="1"/>
  <c r="G65" i="6" s="1"/>
  <c r="G30" i="38"/>
  <c r="G31" i="38" s="1"/>
  <c r="G33" i="38" s="1"/>
  <c r="H25" i="38" s="1"/>
  <c r="H63" i="6" s="1"/>
  <c r="H64" i="6" l="1"/>
  <c r="G32" i="38"/>
  <c r="H7" i="38" s="1"/>
  <c r="H65" i="6" l="1"/>
  <c r="H21" i="38" s="1"/>
  <c r="H28" i="38" s="1"/>
  <c r="H29" i="38" s="1"/>
  <c r="H30" i="38" s="1"/>
  <c r="H31" i="38" s="1"/>
  <c r="H33" i="38" s="1"/>
  <c r="I25" i="38" s="1"/>
  <c r="I63" i="6" l="1"/>
  <c r="I64" i="6" s="1"/>
  <c r="I65" i="6" s="1"/>
  <c r="H32" i="38"/>
  <c r="I7" i="38" s="1"/>
  <c r="I28" i="38"/>
  <c r="I29" i="38" s="1"/>
  <c r="I30" i="38" l="1"/>
  <c r="I31" i="38" s="1"/>
  <c r="I33" i="38" s="1"/>
  <c r="J25" i="38" s="1"/>
  <c r="J63" i="6" l="1"/>
  <c r="J64" i="6" s="1"/>
  <c r="J65" i="6" s="1"/>
  <c r="J28" i="38"/>
  <c r="J29" i="38" s="1"/>
  <c r="I32" i="38"/>
  <c r="J7" i="38" s="1"/>
  <c r="J30" i="38" l="1"/>
  <c r="J31" i="38" s="1"/>
  <c r="J33" i="38" s="1"/>
  <c r="K25" i="38" s="1"/>
  <c r="K63" i="6" s="1"/>
  <c r="J32" i="38" l="1"/>
  <c r="K7" i="38" s="1"/>
  <c r="K64" i="6" l="1"/>
  <c r="K65" i="6" l="1"/>
  <c r="K21" i="38" s="1"/>
  <c r="K28" i="38" s="1"/>
  <c r="K29" i="38" s="1"/>
  <c r="K30" i="38" s="1"/>
  <c r="K31" i="38" s="1"/>
  <c r="K33" i="38" s="1"/>
  <c r="L25" i="38" s="1"/>
  <c r="L63" i="6" s="1"/>
  <c r="L64" i="6" s="1"/>
  <c r="L65" i="6" s="1"/>
  <c r="L28" i="38" l="1"/>
  <c r="L29" i="38" s="1"/>
  <c r="K32" i="38"/>
  <c r="L7" i="38" s="1"/>
  <c r="L30" i="38" l="1"/>
  <c r="L31" i="38" s="1"/>
  <c r="L33" i="38" s="1"/>
  <c r="M25" i="38" s="1"/>
  <c r="M63" i="6" s="1"/>
  <c r="M64" i="6" s="1"/>
  <c r="M65" i="6" s="1"/>
  <c r="L32" i="38" l="1"/>
  <c r="M7" i="38" s="1"/>
  <c r="M28" i="38"/>
  <c r="M29" i="38" s="1"/>
  <c r="M30" i="38" l="1"/>
  <c r="M31" i="38" s="1"/>
  <c r="M33" i="38" s="1"/>
  <c r="N25" i="38" s="1"/>
  <c r="N63" i="6" s="1"/>
  <c r="N64" i="6" s="1"/>
  <c r="N65" i="6" s="1"/>
  <c r="M32" i="38" l="1"/>
  <c r="N7" i="38" s="1"/>
  <c r="O25" i="38"/>
  <c r="E54" i="6" s="1"/>
  <c r="O64" i="6"/>
  <c r="O63" i="6"/>
  <c r="O28" i="38" l="1"/>
  <c r="O29" i="38" s="1"/>
  <c r="E33" i="7"/>
  <c r="E35" i="7" s="1"/>
  <c r="E36" i="7" s="1"/>
  <c r="O65" i="6"/>
  <c r="E58" i="6" s="1"/>
  <c r="N21" i="38"/>
  <c r="N28" i="38" s="1"/>
  <c r="N29" i="38" s="1"/>
  <c r="N30" i="38" s="1"/>
  <c r="N31" i="38" s="1"/>
  <c r="N33" i="38" s="1"/>
  <c r="E36" i="5" s="1"/>
  <c r="E37" i="5" s="1"/>
  <c r="E56" i="6"/>
  <c r="O31" i="38" l="1"/>
  <c r="N32" i="38"/>
  <c r="E9" i="5" s="1"/>
  <c r="E14" i="5" s="1"/>
  <c r="E26" i="5" s="1"/>
  <c r="P25" i="38"/>
  <c r="C67" i="6" s="1"/>
  <c r="C68" i="6" s="1"/>
  <c r="C69" i="6" s="1"/>
  <c r="E57" i="6"/>
  <c r="E59" i="6" s="1"/>
  <c r="E40" i="5" s="1"/>
  <c r="F56" i="6"/>
  <c r="P7" i="38" l="1"/>
  <c r="D13" i="27"/>
  <c r="D9" i="27"/>
  <c r="D10" i="27"/>
  <c r="P28" i="38"/>
  <c r="P29" i="38" s="1"/>
  <c r="E42" i="5"/>
  <c r="D19" i="27"/>
  <c r="D28" i="27"/>
  <c r="D21" i="27"/>
  <c r="E43" i="5" l="1"/>
  <c r="E45" i="5" s="1"/>
  <c r="E46" i="5" s="1"/>
  <c r="D12" i="27"/>
  <c r="D20" i="27"/>
  <c r="P30" i="38"/>
  <c r="P31" i="38" l="1"/>
  <c r="P33" i="38" l="1"/>
  <c r="Q25" i="38" s="1"/>
  <c r="Q28" i="38" s="1"/>
  <c r="P32" i="38"/>
  <c r="Q7" i="38" s="1"/>
  <c r="D67" i="6" l="1"/>
  <c r="D68" i="6" s="1"/>
  <c r="D69" i="6" s="1"/>
  <c r="Q29" i="38"/>
  <c r="Q30" i="38" l="1"/>
  <c r="Q31" i="38" l="1"/>
  <c r="Q33" i="38" l="1"/>
  <c r="R25" i="38" s="1"/>
  <c r="E67" i="6" s="1"/>
  <c r="E68" i="6" s="1"/>
  <c r="Q32" i="38"/>
  <c r="R7" i="38" s="1"/>
  <c r="E69" i="6" l="1"/>
  <c r="R21" i="38" s="1"/>
  <c r="R28" i="38" s="1"/>
  <c r="R29" i="38" s="1"/>
  <c r="R30" i="38" l="1"/>
  <c r="R31" i="38" l="1"/>
  <c r="R33" i="38" l="1"/>
  <c r="S25" i="38" s="1"/>
  <c r="S28" i="38" s="1"/>
  <c r="R32" i="38"/>
  <c r="S7" i="38" s="1"/>
  <c r="F67" i="6" l="1"/>
  <c r="F68" i="6" s="1"/>
  <c r="F69" i="6" s="1"/>
  <c r="S29" i="38"/>
  <c r="S30" i="38" s="1"/>
  <c r="S31" i="38" l="1"/>
  <c r="S33" i="38" l="1"/>
  <c r="T25" i="38" s="1"/>
  <c r="T28" i="38" s="1"/>
  <c r="S32" i="38"/>
  <c r="T7" i="38" s="1"/>
  <c r="G67" i="6" l="1"/>
  <c r="G68" i="6" s="1"/>
  <c r="G69" i="6" s="1"/>
  <c r="T29" i="38"/>
  <c r="T30" i="38" s="1"/>
  <c r="T31" i="38" l="1"/>
  <c r="T33" i="38" l="1"/>
  <c r="U25" i="38" s="1"/>
  <c r="H67" i="6" s="1"/>
  <c r="T32" i="38"/>
  <c r="U7" i="38" s="1"/>
  <c r="H68" i="6" l="1"/>
  <c r="H69" i="6" l="1"/>
  <c r="U21" i="38" s="1"/>
  <c r="U28" i="38" s="1"/>
  <c r="U29" i="38" s="1"/>
  <c r="U30" i="38" s="1"/>
  <c r="U31" i="38" s="1"/>
  <c r="U33" i="38" s="1"/>
  <c r="V25" i="38" s="1"/>
  <c r="I67" i="6" s="1"/>
  <c r="I68" i="6" s="1"/>
  <c r="I69" i="6" s="1"/>
  <c r="U32" i="38" l="1"/>
  <c r="V7" i="38" s="1"/>
  <c r="V28" i="38"/>
  <c r="V29" i="38" s="1"/>
  <c r="V30" i="38" l="1"/>
  <c r="V31" i="38" s="1"/>
  <c r="V33" i="38" s="1"/>
  <c r="W25" i="38" s="1"/>
  <c r="J67" i="6" s="1"/>
  <c r="J68" i="6" s="1"/>
  <c r="J69" i="6" s="1"/>
  <c r="V32" i="38" l="1"/>
  <c r="W7" i="38" s="1"/>
  <c r="W28" i="38"/>
  <c r="W29" i="38" s="1"/>
  <c r="W30" i="38" l="1"/>
  <c r="W31" i="38" s="1"/>
  <c r="W33" i="38" s="1"/>
  <c r="X25" i="38" s="1"/>
  <c r="K67" i="6" s="1"/>
  <c r="W32" i="38" l="1"/>
  <c r="X7" i="38" s="1"/>
  <c r="K68" i="6"/>
  <c r="K69" i="6" l="1"/>
  <c r="X21" i="38" s="1"/>
  <c r="X28" i="38" s="1"/>
  <c r="X29" i="38" s="1"/>
  <c r="X30" i="38" s="1"/>
  <c r="X31" i="38" s="1"/>
  <c r="X33" i="38" s="1"/>
  <c r="Y25" i="38" s="1"/>
  <c r="L67" i="6" s="1"/>
  <c r="L68" i="6" s="1"/>
  <c r="L69" i="6" s="1"/>
  <c r="X32" i="38" l="1"/>
  <c r="Y7" i="38" s="1"/>
  <c r="Y28" i="38"/>
  <c r="Y29" i="38" s="1"/>
  <c r="Y30" i="38" l="1"/>
  <c r="Y31" i="38" s="1"/>
  <c r="Y33" i="38" s="1"/>
  <c r="Z25" i="38" s="1"/>
  <c r="M67" i="6" s="1"/>
  <c r="M68" i="6" s="1"/>
  <c r="M69" i="6" s="1"/>
  <c r="Y32" i="38" l="1"/>
  <c r="Z7" i="38" s="1"/>
  <c r="Z28" i="38"/>
  <c r="Z29" i="38" s="1"/>
  <c r="Z30" i="38" l="1"/>
  <c r="Z31" i="38" s="1"/>
  <c r="Z33" i="38" s="1"/>
  <c r="AA25" i="38" s="1"/>
  <c r="N67" i="6" s="1"/>
  <c r="O67" i="6" s="1"/>
  <c r="AB25" i="38" l="1"/>
  <c r="G54" i="6" s="1"/>
  <c r="G56" i="6" s="1"/>
  <c r="H56" i="6" s="1"/>
  <c r="Z32" i="38"/>
  <c r="AA7" i="38" s="1"/>
  <c r="N68" i="6"/>
  <c r="N69" i="6" s="1"/>
  <c r="G33" i="7" l="1"/>
  <c r="G35" i="7" s="1"/>
  <c r="G36" i="7" s="1"/>
  <c r="O68" i="6"/>
  <c r="O69" i="6"/>
  <c r="G58" i="6" s="1"/>
  <c r="AA21" i="38"/>
  <c r="G57" i="6"/>
  <c r="G59" i="6" l="1"/>
  <c r="F40" i="5" s="1"/>
  <c r="F42" i="5" s="1"/>
  <c r="AB21" i="38"/>
  <c r="AA28" i="38"/>
  <c r="E19" i="27" l="1"/>
  <c r="E20" i="27"/>
  <c r="AA29" i="38"/>
  <c r="AB28" i="38"/>
  <c r="AB29" i="38" l="1"/>
  <c r="AA30" i="38"/>
  <c r="AA31" i="38" l="1"/>
  <c r="AA32" i="38" s="1"/>
  <c r="F9" i="5" s="1"/>
  <c r="F14" i="5" s="1"/>
  <c r="F26" i="5" s="1"/>
  <c r="E28" i="27" l="1"/>
  <c r="E21" i="27"/>
  <c r="AA33" i="38"/>
  <c r="F36" i="5" s="1"/>
  <c r="F37" i="5" s="1"/>
  <c r="AB31" i="38"/>
  <c r="E10" i="27" l="1"/>
  <c r="E9" i="27"/>
  <c r="E13" i="27"/>
  <c r="E12" i="27"/>
  <c r="F43" i="5"/>
  <c r="F45" i="5" s="1"/>
  <c r="F4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7" authorId="0" shapeId="0" xr:uid="{00000000-0006-0000-0200-000003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2012. Check with the IRS for current information. 
</t>
        </r>
      </text>
    </comment>
    <comment ref="E19" authorId="1" shapeId="0" xr:uid="{00000000-0006-0000-0200-000004000000}">
      <text>
        <r>
          <rPr>
            <b/>
            <sz val="11"/>
            <color indexed="81"/>
            <rFont val="Gill Sans MT"/>
            <family val="2"/>
          </rPr>
          <t xml:space="preserve">
For these benefits, the formula assumes part-time employees are included. If this is not the case, change the formula accordingly.</t>
        </r>
      </text>
    </comment>
    <comment ref="E20" authorId="1" shapeId="0" xr:uid="{00000000-0006-0000-0200-000005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1" shapeId="0" xr:uid="{00000000-0006-0000-0200-000006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1" shapeId="0" xr:uid="{00000000-0006-0000-0200-000007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<sst xmlns="http://schemas.openxmlformats.org/spreadsheetml/2006/main" count="718" uniqueCount="365">
  <si>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</si>
  <si>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</si>
  <si>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</si>
  <si>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</si>
  <si>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</si>
  <si>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</si>
  <si>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</si>
  <si>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</si>
  <si>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</si>
  <si>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</si>
  <si>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</si>
  <si>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</si>
  <si>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</si>
  <si>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</si>
  <si>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</si>
  <si>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</si>
  <si>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</si>
  <si>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</si>
  <si>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</si>
  <si>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</si>
  <si>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</si>
  <si>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</si>
  <si>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</si>
  <si>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</si>
  <si>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</si>
  <si>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</si>
  <si>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</si>
  <si>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</si>
  <si>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</si>
  <si>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</si>
  <si>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</si>
  <si>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</si>
  <si>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</si>
  <si>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</si>
  <si>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</si>
  <si>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</si>
  <si>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</si>
  <si>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</si>
  <si>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</si>
  <si>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</si>
  <si>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</si>
  <si>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</si>
  <si>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</si>
  <si>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</si>
  <si>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</si>
  <si>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</si>
  <si>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</si>
  <si>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</si>
  <si>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</si>
  <si>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</si>
  <si>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</si>
  <si>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</si>
  <si>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</si>
  <si>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</si>
  <si>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</si>
  <si>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</si>
  <si>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</si>
  <si>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</si>
  <si>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</si>
  <si>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</si>
  <si>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</si>
  <si>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</si>
  <si>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</si>
  <si>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</si>
  <si>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</si>
  <si>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</si>
  <si>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</si>
  <si>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</si>
  <si>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</si>
  <si>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</si>
  <si>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</si>
  <si>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</si>
  <si>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</si>
  <si>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</si>
  <si>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</si>
  <si>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</si>
  <si>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</si>
  <si>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</si>
  <si>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</si>
  <si>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</si>
  <si>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</si>
  <si>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</si>
  <si>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</si>
  <si>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</si>
  <si>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</si>
  <si>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</si>
  <si>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</si>
  <si>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</si>
  <si>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</si>
  <si>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</si>
  <si>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</si>
  <si>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</si>
  <si>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</si>
  <si>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</si>
  <si>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</si>
  <si>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</si>
  <si>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</si>
  <si>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</si>
  <si>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</si>
  <si>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</si>
  <si>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</si>
  <si>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</si>
  <si>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</si>
  <si>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</si>
  <si>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</si>
  <si>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</si>
  <si>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</si>
  <si>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</si>
  <si>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</si>
  <si>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</si>
  <si>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</si>
  <si>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</si>
  <si>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</si>
  <si>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</si>
  <si>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</si>
  <si>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</si>
  <si>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</si>
  <si>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</si>
  <si>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</si>
  <si>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</si>
  <si>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</si>
  <si>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</si>
  <si>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</si>
  <si>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</si>
  <si>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</si>
  <si>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</si>
  <si>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</si>
  <si>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</si>
  <si>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</si>
  <si>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</si>
  <si>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</si>
  <si>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</si>
  <si>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</si>
  <si>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</si>
  <si>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</si>
  <si>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</si>
  <si>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</si>
  <si>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</si>
  <si>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</si>
  <si>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</si>
  <si>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</si>
  <si>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</si>
  <si>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</si>
  <si>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</si>
  <si>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</si>
  <si>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</si>
  <si>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</si>
  <si>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</si>
  <si>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</si>
  <si>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</si>
  <si>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</si>
  <si>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</si>
  <si>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</si>
  <si>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</si>
  <si>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</si>
  <si>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</si>
  <si>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</si>
  <si>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</si>
  <si>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</si>
  <si>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</si>
  <si>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</si>
  <si>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</si>
  <si>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</si>
  <si>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</si>
  <si>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</si>
  <si>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</si>
  <si>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</si>
  <si>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</si>
  <si>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</si>
  <si>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</si>
  <si>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</si>
  <si>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</si>
  <si>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</si>
  <si>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</si>
  <si>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</si>
  <si>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</si>
  <si>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</si>
  <si>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</si>
  <si>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</si>
  <si>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</si>
  <si>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</si>
  <si>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</si>
  <si>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</si>
  <si>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</si>
  <si>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</si>
  <si>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</si>
  <si>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</si>
  <si>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</si>
  <si>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</si>
  <si>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</si>
  <si>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</si>
  <si>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</si>
  <si>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</si>
  <si>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</si>
  <si>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</si>
  <si>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</si>
  <si>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</si>
  <si>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</si>
  <si>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</si>
  <si>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</si>
  <si>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</si>
  <si>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</si>
  <si>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</si>
  <si>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</si>
  <si>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</si>
  <si>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</si>
  <si>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</si>
  <si>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</si>
  <si>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</si>
  <si>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</si>
  <si>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</si>
  <si>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</si>
  <si>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</si>
  <si>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</si>
  <si>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</si>
  <si>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</si>
  <si>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</si>
  <si>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</si>
  <si>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</si>
  <si>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</si>
  <si>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</si>
  <si>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</si>
  <si>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</si>
  <si>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</si>
  <si>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</si>
  <si>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</si>
  <si>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</si>
  <si>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</si>
  <si>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</si>
  <si>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</si>
  <si>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</si>
  <si>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</si>
  <si>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</si>
  <si>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</si>
  <si>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</si>
  <si>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</si>
  <si>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</si>
  <si>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</si>
  <si>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</si>
  <si>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</si>
  <si>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</si>
  <si>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</si>
  <si>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</si>
  <si>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</si>
  <si>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</si>
  <si>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</si>
  <si>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</si>
  <si>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</si>
  <si>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</si>
  <si>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</si>
  <si>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</si>
  <si>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</si>
  <si>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</si>
  <si>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</si>
  <si>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</si>
  <si>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</si>
  <si>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</si>
  <si>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</si>
  <si>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</si>
  <si>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</si>
  <si>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</si>
  <si>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</si>
  <si>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</si>
  <si>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</si>
  <si>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</si>
  <si>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</si>
  <si>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</si>
  <si>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</si>
  <si>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</si>
  <si>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</si>
  <si>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</si>
  <si>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</si>
  <si>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</si>
  <si>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</si>
  <si>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</si>
  <si>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</si>
  <si>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</si>
  <si>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</si>
  <si>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</si>
  <si>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</si>
  <si>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</si>
  <si>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</si>
  <si>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</si>
  <si>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</si>
  <si>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</si>
  <si>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</si>
  <si>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</si>
  <si>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</si>
  <si>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</si>
  <si>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</si>
  <si>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</si>
  <si>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</si>
  <si>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</si>
  <si>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</si>
  <si>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</si>
  <si>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</si>
  <si>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</si>
  <si>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</si>
  <si>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</si>
  <si>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</si>
  <si>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</si>
  <si>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</si>
  <si>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</si>
  <si>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</si>
  <si>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</si>
  <si>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</si>
  <si>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</si>
  <si>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</si>
  <si>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</si>
  <si>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</si>
  <si>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</si>
  <si>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</si>
  <si>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</si>
  <si>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</si>
  <si>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</si>
  <si>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</si>
  <si>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</si>
  <si>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</si>
  <si>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</si>
  <si>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</si>
  <si>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</si>
  <si>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</si>
  <si>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</si>
  <si>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</si>
  <si>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</si>
  <si>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</si>
  <si>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</si>
  <si>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</si>
  <si>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</si>
  <si>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</si>
  <si>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</si>
  <si>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</si>
  <si>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</si>
  <si>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</si>
  <si>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</si>
  <si>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</si>
  <si>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</si>
  <si>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</si>
  <si>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</si>
  <si>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</si>
  <si>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</si>
  <si>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</si>
  <si>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</si>
  <si>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</si>
  <si>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</si>
  <si>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</si>
  <si>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</si>
  <si>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</si>
  <si>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</si>
  <si>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</si>
  <si>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</si>
  <si>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</si>
  <si>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</si>
  <si>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</si>
  <si>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</si>
  <si>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</si>
  <si>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</si>
  <si>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</si>
  <si>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</si>
  <si>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</si>
  <si>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</si>
  <si>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</si>
  <si>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</si>
  <si>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</si>
  <si>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See revision notes on last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</si>
</sst>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9" fontId="51" fillId="12" borderId="16" xfId="7" applyFont="1" applyFill="1" applyBorder="1">
      <alignment wrapText="1"/>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114925" y="5619750"/>
          <a:ext cx="2495552" cy="1691641"/>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152400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1:P43"/>
  <sheetViews>
    <sheetView showGridLines="0" topLeftCell="A13" zoomScaleNormal="100" workbookViewId="0"/>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364</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75"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A1:L53"/>
  <sheetViews>
    <sheetView topLeftCell="A34" zoomScaleNormal="100" zoomScalePageLayoutView="60" workbookViewId="0">
      <selection activeCell="I34" sqref="I34"/>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601" t="s">
        <v>212</v>
      </c>
      <c r="C2" s="601"/>
      <c r="D2" s="60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77" t="s">
        <v>32</v>
      </c>
      <c r="F7" s="577"/>
      <c r="G7" s="475"/>
      <c r="H7" s="466"/>
      <c r="I7" s="466"/>
      <c r="J7" s="466"/>
    </row>
    <row r="8" spans="1:10" ht="15.75" thickTop="1" x14ac:dyDescent="0.3">
      <c r="A8" s="466"/>
      <c r="B8" s="476"/>
      <c r="C8" s="477"/>
      <c r="D8" s="477"/>
      <c r="E8" s="578"/>
      <c r="F8" s="579"/>
      <c r="G8" s="478"/>
      <c r="H8" s="466"/>
      <c r="I8" s="466"/>
      <c r="J8" s="466"/>
    </row>
    <row r="9" spans="1:10" x14ac:dyDescent="0.3">
      <c r="A9" s="466"/>
      <c r="B9" s="479" t="s">
        <v>34</v>
      </c>
      <c r="C9" s="480"/>
      <c r="D9" s="558" t="s">
        <v>354</v>
      </c>
      <c r="E9" s="580"/>
      <c r="F9" s="581"/>
      <c r="G9" s="478"/>
      <c r="H9" s="466"/>
      <c r="I9" s="466"/>
      <c r="J9" s="466"/>
    </row>
    <row r="10" spans="1:10" x14ac:dyDescent="0.3">
      <c r="A10" s="466"/>
      <c r="B10" s="479" t="s">
        <v>351</v>
      </c>
      <c r="C10" s="481"/>
      <c r="D10" s="482">
        <v>20</v>
      </c>
      <c r="E10" s="582"/>
      <c r="F10" s="583"/>
      <c r="G10" s="483"/>
      <c r="H10" s="466"/>
      <c r="I10" s="466"/>
      <c r="J10" s="466"/>
    </row>
    <row r="11" spans="1:10" x14ac:dyDescent="0.3">
      <c r="A11" s="466"/>
      <c r="B11" s="479" t="s">
        <v>35</v>
      </c>
      <c r="C11" s="481"/>
      <c r="D11" s="482">
        <v>7</v>
      </c>
      <c r="E11" s="582"/>
      <c r="F11" s="583"/>
      <c r="G11" s="483"/>
      <c r="H11" s="466"/>
      <c r="I11" s="466"/>
      <c r="J11" s="466"/>
    </row>
    <row r="12" spans="1:10" x14ac:dyDescent="0.3">
      <c r="A12" s="466"/>
      <c r="B12" s="479" t="s">
        <v>2</v>
      </c>
      <c r="C12" s="481"/>
      <c r="D12" s="482">
        <v>7</v>
      </c>
      <c r="E12" s="582"/>
      <c r="F12" s="583"/>
      <c r="G12" s="483"/>
      <c r="H12" s="466"/>
      <c r="I12" s="466"/>
      <c r="J12" s="466"/>
    </row>
    <row r="13" spans="1:10" x14ac:dyDescent="0.3">
      <c r="A13" s="466"/>
      <c r="B13" s="479" t="s">
        <v>36</v>
      </c>
      <c r="C13" s="481"/>
      <c r="D13" s="482">
        <v>5</v>
      </c>
      <c r="E13" s="582"/>
      <c r="F13" s="583"/>
      <c r="G13" s="483"/>
      <c r="H13" s="466"/>
      <c r="I13" s="466"/>
      <c r="J13" s="466"/>
    </row>
    <row r="14" spans="1:10" x14ac:dyDescent="0.3">
      <c r="A14" s="466"/>
      <c r="B14" s="479" t="s">
        <v>3</v>
      </c>
      <c r="C14" s="481"/>
      <c r="D14" s="482">
        <v>5</v>
      </c>
      <c r="E14" s="582"/>
      <c r="F14" s="583"/>
      <c r="G14" s="483"/>
      <c r="H14" s="466"/>
      <c r="I14" s="466"/>
      <c r="J14" s="466"/>
    </row>
    <row r="15" spans="1:10" x14ac:dyDescent="0.3">
      <c r="A15" s="466"/>
      <c r="B15" s="479" t="s">
        <v>16</v>
      </c>
      <c r="C15" s="481"/>
      <c r="D15" s="482">
        <v>5</v>
      </c>
      <c r="E15" s="582"/>
      <c r="F15" s="583"/>
      <c r="G15" s="483"/>
      <c r="H15" s="466"/>
      <c r="I15" s="466"/>
      <c r="J15" s="466"/>
    </row>
    <row r="16" spans="1:10" x14ac:dyDescent="0.3">
      <c r="A16" s="466"/>
      <c r="B16" s="484" t="s">
        <v>38</v>
      </c>
      <c r="C16" s="485">
        <f>SUM(C9:C15)</f>
        <v>0</v>
      </c>
      <c r="D16" s="486"/>
      <c r="E16" s="587"/>
      <c r="F16" s="588"/>
      <c r="G16" s="487"/>
      <c r="H16" s="466"/>
      <c r="I16" s="466"/>
      <c r="J16" s="466"/>
    </row>
    <row r="17" spans="1:9" x14ac:dyDescent="0.3">
      <c r="A17" s="466"/>
      <c r="B17" s="592"/>
      <c r="C17" s="593"/>
      <c r="D17" s="593"/>
      <c r="E17" s="593"/>
      <c r="F17" s="594"/>
      <c r="G17" s="488"/>
      <c r="H17" s="466"/>
      <c r="I17" s="466"/>
    </row>
    <row r="18" spans="1:9" ht="15.75" thickBot="1" x14ac:dyDescent="0.35">
      <c r="A18" s="466"/>
      <c r="B18" s="489" t="s">
        <v>39</v>
      </c>
      <c r="C18" s="490" t="s">
        <v>1</v>
      </c>
      <c r="D18" s="584" t="s">
        <v>32</v>
      </c>
      <c r="E18" s="585"/>
      <c r="F18" s="586"/>
      <c r="G18" s="466"/>
      <c r="H18" s="466"/>
      <c r="I18" s="466"/>
    </row>
    <row r="19" spans="1:9" ht="15.75" thickTop="1" x14ac:dyDescent="0.3">
      <c r="A19" s="466"/>
      <c r="B19" s="491" t="s">
        <v>40</v>
      </c>
      <c r="C19" s="492"/>
      <c r="D19" s="595"/>
      <c r="E19" s="596"/>
      <c r="F19" s="597"/>
      <c r="G19" s="466"/>
      <c r="H19" s="466"/>
      <c r="I19" s="466"/>
    </row>
    <row r="20" spans="1:9" x14ac:dyDescent="0.3">
      <c r="A20" s="466"/>
      <c r="B20" s="484" t="s">
        <v>41</v>
      </c>
      <c r="C20" s="481"/>
      <c r="D20" s="574"/>
      <c r="E20" s="575"/>
      <c r="F20" s="576"/>
      <c r="G20" s="466"/>
      <c r="H20" s="466"/>
      <c r="I20" s="466"/>
    </row>
    <row r="21" spans="1:9" x14ac:dyDescent="0.3">
      <c r="A21" s="466"/>
      <c r="B21" s="484" t="s">
        <v>4</v>
      </c>
      <c r="C21" s="481"/>
      <c r="D21" s="574"/>
      <c r="E21" s="575"/>
      <c r="F21" s="576"/>
      <c r="G21" s="466"/>
      <c r="H21" s="466"/>
      <c r="I21" s="466"/>
    </row>
    <row r="22" spans="1:9" x14ac:dyDescent="0.3">
      <c r="A22" s="466"/>
      <c r="B22" s="484" t="s">
        <v>42</v>
      </c>
      <c r="C22" s="481"/>
      <c r="D22" s="574"/>
      <c r="E22" s="575"/>
      <c r="F22" s="576"/>
      <c r="G22" s="466"/>
      <c r="H22" s="466"/>
      <c r="I22" s="466"/>
    </row>
    <row r="23" spans="1:9" x14ac:dyDescent="0.3">
      <c r="A23" s="466"/>
      <c r="B23" s="484" t="s">
        <v>43</v>
      </c>
      <c r="C23" s="481"/>
      <c r="D23" s="574"/>
      <c r="E23" s="575"/>
      <c r="F23" s="576"/>
      <c r="G23" s="466"/>
      <c r="H23" s="466"/>
      <c r="I23" s="466"/>
    </row>
    <row r="24" spans="1:9" x14ac:dyDescent="0.3">
      <c r="A24" s="466"/>
      <c r="B24" s="484" t="s">
        <v>44</v>
      </c>
      <c r="C24" s="481"/>
      <c r="D24" s="574"/>
      <c r="E24" s="575"/>
      <c r="F24" s="576"/>
      <c r="G24" s="466"/>
      <c r="H24" s="466"/>
      <c r="I24" s="466"/>
    </row>
    <row r="25" spans="1:9" x14ac:dyDescent="0.3">
      <c r="A25" s="466"/>
      <c r="B25" s="484" t="s">
        <v>5</v>
      </c>
      <c r="C25" s="481"/>
      <c r="D25" s="574"/>
      <c r="E25" s="575"/>
      <c r="F25" s="576"/>
      <c r="G25" s="493"/>
      <c r="H25" s="466"/>
      <c r="I25" s="466"/>
    </row>
    <row r="26" spans="1:9" x14ac:dyDescent="0.3">
      <c r="A26" s="466"/>
      <c r="B26" s="484" t="s">
        <v>45</v>
      </c>
      <c r="C26" s="481"/>
      <c r="D26" s="574"/>
      <c r="E26" s="575"/>
      <c r="F26" s="576"/>
      <c r="G26" s="466"/>
      <c r="H26" s="466"/>
      <c r="I26" s="466"/>
    </row>
    <row r="27" spans="1:9" x14ac:dyDescent="0.3">
      <c r="A27" s="466"/>
      <c r="B27" s="484" t="s">
        <v>6</v>
      </c>
      <c r="C27" s="481"/>
      <c r="D27" s="574"/>
      <c r="E27" s="575"/>
      <c r="F27" s="576"/>
      <c r="G27" s="466"/>
      <c r="H27" s="466"/>
      <c r="I27" s="466"/>
    </row>
    <row r="28" spans="1:9" x14ac:dyDescent="0.3">
      <c r="A28" s="466"/>
      <c r="B28" s="484" t="s">
        <v>46</v>
      </c>
      <c r="C28" s="481"/>
      <c r="D28" s="574"/>
      <c r="E28" s="575"/>
      <c r="F28" s="576"/>
      <c r="G28" s="466"/>
      <c r="H28" s="466"/>
      <c r="I28" s="466"/>
    </row>
    <row r="29" spans="1:9" x14ac:dyDescent="0.3">
      <c r="A29" s="466"/>
      <c r="B29" s="494" t="s">
        <v>47</v>
      </c>
      <c r="C29" s="481"/>
      <c r="D29" s="574"/>
      <c r="E29" s="575"/>
      <c r="F29" s="576"/>
      <c r="G29" s="466"/>
      <c r="H29" s="466"/>
      <c r="I29" s="466"/>
    </row>
    <row r="30" spans="1:9" x14ac:dyDescent="0.3">
      <c r="A30" s="466"/>
      <c r="B30" s="484" t="s">
        <v>48</v>
      </c>
      <c r="C30" s="495">
        <f>SUM(C19:C29)</f>
        <v>0</v>
      </c>
      <c r="D30" s="574"/>
      <c r="E30" s="575"/>
      <c r="F30" s="576"/>
      <c r="G30" s="466"/>
      <c r="H30" s="466"/>
      <c r="I30" s="466"/>
    </row>
    <row r="31" spans="1:9" ht="15.75" thickBot="1" x14ac:dyDescent="0.35">
      <c r="A31" s="466"/>
      <c r="B31" s="484" t="s">
        <v>7</v>
      </c>
      <c r="C31" s="496">
        <f>C16+C30</f>
        <v>0</v>
      </c>
      <c r="D31" s="602"/>
      <c r="E31" s="603"/>
      <c r="F31" s="60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600" t="s">
        <v>250</v>
      </c>
      <c r="K38" s="600"/>
      <c r="L38" s="600"/>
    </row>
    <row r="39" spans="1:12" x14ac:dyDescent="0.3">
      <c r="A39" s="466"/>
      <c r="B39" s="508" t="s">
        <v>146</v>
      </c>
      <c r="C39" s="534">
        <f t="shared" si="0"/>
        <v>0</v>
      </c>
      <c r="D39" s="481"/>
      <c r="E39" s="509">
        <v>7.0000000000000007E-2</v>
      </c>
      <c r="F39" s="510">
        <v>60</v>
      </c>
      <c r="G39" s="511">
        <f>PMT(E39/12,F39,-D39)</f>
        <v>0</v>
      </c>
      <c r="H39" s="507"/>
      <c r="J39" s="600"/>
      <c r="K39" s="600"/>
      <c r="L39" s="600"/>
    </row>
    <row r="40" spans="1:12" x14ac:dyDescent="0.3">
      <c r="A40" s="466"/>
      <c r="B40" s="508" t="s">
        <v>147</v>
      </c>
      <c r="C40" s="534">
        <f t="shared" si="0"/>
        <v>0</v>
      </c>
      <c r="D40" s="481"/>
      <c r="E40" s="509">
        <v>0.06</v>
      </c>
      <c r="F40" s="510">
        <v>48</v>
      </c>
      <c r="G40" s="511">
        <f>PMT(E40/12,F40,-D40)</f>
        <v>0</v>
      </c>
      <c r="H40" s="507"/>
      <c r="J40" s="600"/>
      <c r="K40" s="600"/>
      <c r="L40" s="600"/>
    </row>
    <row r="41" spans="1:12" x14ac:dyDescent="0.3">
      <c r="A41" s="466"/>
      <c r="B41" s="508" t="s">
        <v>148</v>
      </c>
      <c r="C41" s="534">
        <f t="shared" si="0"/>
        <v>0</v>
      </c>
      <c r="D41" s="481"/>
      <c r="E41" s="509">
        <v>0.05</v>
      </c>
      <c r="F41" s="510">
        <v>36</v>
      </c>
      <c r="G41" s="511">
        <f>PMT(E41/12,F41,-D41)</f>
        <v>0</v>
      </c>
      <c r="H41" s="512"/>
      <c r="J41" s="600"/>
      <c r="K41" s="600"/>
      <c r="L41" s="600"/>
    </row>
    <row r="42" spans="1:12" x14ac:dyDescent="0.3">
      <c r="A42" s="466"/>
      <c r="B42" s="484" t="s">
        <v>56</v>
      </c>
      <c r="C42" s="535">
        <f t="shared" si="0"/>
        <v>0</v>
      </c>
      <c r="D42" s="513">
        <f>SUM(D34:D41)</f>
        <v>0</v>
      </c>
      <c r="E42" s="598" t="s">
        <v>261</v>
      </c>
      <c r="F42" s="599"/>
      <c r="G42" s="514">
        <f>SUM(G37:G41)</f>
        <v>0</v>
      </c>
      <c r="H42" s="515"/>
    </row>
    <row r="43" spans="1:12" x14ac:dyDescent="0.3">
      <c r="A43" s="466"/>
      <c r="B43" s="484" t="s">
        <v>145</v>
      </c>
      <c r="C43" s="484"/>
      <c r="D43" s="513">
        <f>C31-D42</f>
        <v>0</v>
      </c>
      <c r="E43" s="589" t="str">
        <f>IF(D43&gt;0,"You require more funding (Not Balanced)",IF(D43&lt;0,"Your funding exceeds your needs (Not Balanced)","You are fully funded (Balanced)"))</f>
        <v>You are fully funded (Balanced)</v>
      </c>
      <c r="F43" s="590"/>
      <c r="G43" s="59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73" t="s">
        <v>232</v>
      </c>
      <c r="C46" s="573"/>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74" priority="25" stopIfTrue="1">
      <formula>LEN(TRIM(C9))=0</formula>
    </cfRule>
  </conditionalFormatting>
  <conditionalFormatting sqref="D43">
    <cfRule type="cellIs" dxfId="73" priority="5" operator="greaterThan">
      <formula>0</formula>
    </cfRule>
  </conditionalFormatting>
  <conditionalFormatting sqref="E43:G43">
    <cfRule type="containsText" dxfId="72" priority="3" operator="containsText" text="fully">
      <formula>NOT(ISERROR(SEARCH("fully",E43)))</formula>
    </cfRule>
    <cfRule type="containsText" dxfId="71" priority="4"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2"/>
  <sheetViews>
    <sheetView topLeftCell="B6" zoomScaleNormal="100" zoomScalePageLayoutView="50" workbookViewId="0">
      <selection activeCell="B15" sqref="B15"/>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110111</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8.0000000000000002E-3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0.11899999999999999</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password="CC3D" sheet="1" objects="1" scenarios="1" formatColumns="0" formatRows="0"/>
  <phoneticPr fontId="3" type="noConversion"/>
  <conditionalFormatting sqref="B8:D11">
    <cfRule type="containsBlanks" dxfId="69" priority="15" stopIfTrue="1">
      <formula>LEN(TRIM(B8))=0</formula>
    </cfRule>
  </conditionalFormatting>
  <conditionalFormatting sqref="F8:Q11">
    <cfRule type="containsBlanks" dxfId="68" priority="12"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topLeftCell="A2" zoomScaleNormal="100" workbookViewId="0">
      <selection activeCell="G20" sqref="G20"/>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A1:S60"/>
  <sheetViews>
    <sheetView topLeftCell="A10" zoomScaleNormal="100" zoomScalePageLayoutView="50" workbookViewId="0">
      <selection activeCell="O56" sqref="O56"/>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62" priority="35" stopIfTrue="1">
      <formula>LEN(TRIM(C18))=0</formula>
    </cfRule>
  </conditionalFormatting>
  <conditionalFormatting sqref="C24:N24">
    <cfRule type="containsBlanks" dxfId="61" priority="36" stopIfTrue="1">
      <formula>LEN(TRIM(C24))=0</formula>
    </cfRule>
  </conditionalFormatting>
  <conditionalFormatting sqref="C30:N30 C36:N36 C42:N42 C48:N48">
    <cfRule type="containsBlanks" dxfId="60" priority="37" stopIfTrue="1">
      <formula>LEN(TRIM(C30))=0</formula>
    </cfRule>
  </conditionalFormatting>
  <conditionalFormatting sqref="B9:E14">
    <cfRule type="containsBlanks" dxfId="59" priority="34">
      <formula>LEN(TRIM(B9))=0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topLeftCell="P22" zoomScaleNormal="100" zoomScalePageLayoutView="50" workbookViewId="0">
      <selection activeCell="AD50" sqref="AD50"/>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IF($O$52=0,0,O12/$O$52)</f>
        <v>0</v>
      </c>
      <c r="R12" s="343">
        <f t="shared" ref="R12:AC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f t="shared" si="0"/>
        <v>0</v>
      </c>
      <c r="AD12" s="362">
        <f>SUM(R12:AC12)</f>
        <v>0</v>
      </c>
      <c r="AE12" s="9"/>
      <c r="AF12" s="354">
        <f>IF($O$52=0,0,AD12/$O$52)</f>
        <v>0</v>
      </c>
    </row>
    <row r="13" spans="1:32" x14ac:dyDescent="0.35">
      <c r="A13" s="134" t="s">
        <v>109</v>
      </c>
      <c r="B13" s="336">
        <f>Category1_Annual_Sales</f>
        <v>0</v>
      </c>
      <c r="C13" s="345">
        <f>'3a-SalesForecastYear1'!C19+('3a-SalesForecastYear1'!C19*$C$7)</f>
        <v>0</v>
      </c>
      <c r="D13" s="345">
        <f>'3a-SalesForecastYear1'!D19+('3a-SalesForecastYear1'!D19*$C$7)</f>
        <v>0</v>
      </c>
      <c r="E13" s="345">
        <f>'3a-SalesForecastYear1'!E19+('3a-SalesForecastYear1'!E19*$C$7)</f>
        <v>0</v>
      </c>
      <c r="F13" s="345">
        <f>'3a-SalesForecastYear1'!F19+('3a-SalesForecastYear1'!F19*$C$7)</f>
        <v>0</v>
      </c>
      <c r="G13" s="345">
        <f>'3a-SalesForecastYear1'!G19+('3a-SalesForecastYear1'!G19*$C$7)</f>
        <v>0</v>
      </c>
      <c r="H13" s="345">
        <f>'3a-SalesForecastYear1'!H19+('3a-SalesForecastYear1'!H19*$C$7)</f>
        <v>0</v>
      </c>
      <c r="I13" s="345">
        <f>'3a-SalesForecastYear1'!I19+('3a-SalesForecastYear1'!I19*$C$7)</f>
        <v>0</v>
      </c>
      <c r="J13" s="345">
        <f>'3a-SalesForecastYear1'!J19+('3a-SalesForecastYear1'!J19*$C$7)</f>
        <v>0</v>
      </c>
      <c r="K13" s="345">
        <f>'3a-SalesForecastYear1'!K19+('3a-SalesForecastYear1'!K19*$C$7)</f>
        <v>0</v>
      </c>
      <c r="L13" s="345">
        <f>'3a-SalesForecastYear1'!L19+('3a-SalesForecastYear1'!L19*$C$7)</f>
        <v>0</v>
      </c>
      <c r="M13" s="345">
        <f>'3a-SalesForecastYear1'!M19+('3a-SalesForecastYear1'!M19*$C$7)</f>
        <v>0</v>
      </c>
      <c r="N13" s="345">
        <f>'3a-SalesForecastYear1'!N19+('3a-SalesForecastYear1'!N19*$C$7)</f>
        <v>0</v>
      </c>
      <c r="O13" s="135">
        <f>SUM(C13:N13)</f>
        <v>0</v>
      </c>
      <c r="P13" s="355">
        <f>(P14+P15)</f>
        <v>0</v>
      </c>
      <c r="Q13" s="354">
        <f>IF($O$53=0,0,O13/$O$53)</f>
        <v>0</v>
      </c>
      <c r="R13" s="345">
        <f t="shared" ref="R13:R14" si="1">C13+(C13*$C$8)</f>
        <v>0</v>
      </c>
      <c r="S13" s="345">
        <f t="shared" ref="S13:S14" si="2">D13+(D13*$C$8)</f>
        <v>0</v>
      </c>
      <c r="T13" s="345">
        <f t="shared" ref="T13:T14" si="3">E13+(E13*$C$8)</f>
        <v>0</v>
      </c>
      <c r="U13" s="345">
        <f t="shared" ref="U13:U14" si="4">F13+(F13*$C$8)</f>
        <v>0</v>
      </c>
      <c r="V13" s="345">
        <f t="shared" ref="V13:V14" si="5">G13+(G13*$C$8)</f>
        <v>0</v>
      </c>
      <c r="W13" s="345">
        <f t="shared" ref="W13:W14" si="6">H13+(H13*$C$8)</f>
        <v>0</v>
      </c>
      <c r="X13" s="345">
        <f t="shared" ref="X13:X14" si="7">I13+(I13*$C$8)</f>
        <v>0</v>
      </c>
      <c r="Y13" s="345">
        <f t="shared" ref="Y13:Y14" si="8">J13+(J13*$C$8)</f>
        <v>0</v>
      </c>
      <c r="Z13" s="345">
        <f t="shared" ref="Z13:Z14" si="9">K13+(K13*$C$8)</f>
        <v>0</v>
      </c>
      <c r="AA13" s="345">
        <f t="shared" ref="AA13:AA14" si="10">L13+(L13*$C$8)</f>
        <v>0</v>
      </c>
      <c r="AB13" s="345">
        <f t="shared" ref="AB13:AB14" si="11">M13+(M13*$C$8)</f>
        <v>0</v>
      </c>
      <c r="AC13" s="345">
        <f t="shared" ref="AC13:AC14" si="12">N13+(N13*$C$8)</f>
        <v>0</v>
      </c>
      <c r="AD13" s="135">
        <f>SUM(R13:AC13)</f>
        <v>0</v>
      </c>
      <c r="AE13" s="355">
        <f>(AE14+AE15)</f>
        <v>0</v>
      </c>
      <c r="AF13" s="354">
        <f>IF($O$53=0,0,AD13/$O$53)</f>
        <v>0</v>
      </c>
    </row>
    <row r="14" spans="1:32" x14ac:dyDescent="0.35">
      <c r="A14" s="134" t="s">
        <v>216</v>
      </c>
      <c r="B14" s="336">
        <f>'3a-SalesForecastYear1'!O20</f>
        <v>0</v>
      </c>
      <c r="C14" s="345">
        <f>'3a-SalesForecastYear1'!C20+('3a-SalesForecastYear1'!C20*$C$7)</f>
        <v>0</v>
      </c>
      <c r="D14" s="345">
        <f>'3a-SalesForecastYear1'!D20+('3a-SalesForecastYear1'!D20*$C$7)</f>
        <v>0</v>
      </c>
      <c r="E14" s="345">
        <f>'3a-SalesForecastYear1'!E20+('3a-SalesForecastYear1'!E20*$C$7)</f>
        <v>0</v>
      </c>
      <c r="F14" s="345">
        <f>'3a-SalesForecastYear1'!F20+('3a-SalesForecastYear1'!F20*$C$7)</f>
        <v>0</v>
      </c>
      <c r="G14" s="345">
        <f>'3a-SalesForecastYear1'!G20+('3a-SalesForecastYear1'!G20*$C$7)</f>
        <v>0</v>
      </c>
      <c r="H14" s="345">
        <f>'3a-SalesForecastYear1'!H20+('3a-SalesForecastYear1'!H20*$C$7)</f>
        <v>0</v>
      </c>
      <c r="I14" s="345">
        <f>'3a-SalesForecastYear1'!I20+('3a-SalesForecastYear1'!I20*$C$7)</f>
        <v>0</v>
      </c>
      <c r="J14" s="345">
        <f>'3a-SalesForecastYear1'!J20+('3a-SalesForecastYear1'!J20*$C$7)</f>
        <v>0</v>
      </c>
      <c r="K14" s="345">
        <f>'3a-SalesForecastYear1'!K20+('3a-SalesForecastYear1'!K20*$C$7)</f>
        <v>0</v>
      </c>
      <c r="L14" s="345">
        <f>'3a-SalesForecastYear1'!L20+('3a-SalesForecastYear1'!L20*$C$7)</f>
        <v>0</v>
      </c>
      <c r="M14" s="345">
        <f>'3a-SalesForecastYear1'!M20+('3a-SalesForecastYear1'!M20*$C$7)</f>
        <v>0</v>
      </c>
      <c r="N14" s="345">
        <f>'3a-SalesForecastYear1'!N20+('3a-SalesForecastYear1'!N20*$C$7)</f>
        <v>0</v>
      </c>
      <c r="O14" s="135">
        <f>SUM(C14:N14)</f>
        <v>0</v>
      </c>
      <c r="P14" s="355">
        <f>IF(O13=0,0,O14/O13)</f>
        <v>0</v>
      </c>
      <c r="Q14" s="354">
        <f>IF($O$54=0,0,O14/$O$54)</f>
        <v>0</v>
      </c>
      <c r="R14" s="345">
        <f t="shared" si="1"/>
        <v>0</v>
      </c>
      <c r="S14" s="345">
        <f t="shared" si="2"/>
        <v>0</v>
      </c>
      <c r="T14" s="345">
        <f t="shared" si="3"/>
        <v>0</v>
      </c>
      <c r="U14" s="345">
        <f t="shared" si="4"/>
        <v>0</v>
      </c>
      <c r="V14" s="345">
        <f t="shared" si="5"/>
        <v>0</v>
      </c>
      <c r="W14" s="345">
        <f t="shared" si="6"/>
        <v>0</v>
      </c>
      <c r="X14" s="345">
        <f t="shared" si="7"/>
        <v>0</v>
      </c>
      <c r="Y14" s="345">
        <f t="shared" si="8"/>
        <v>0</v>
      </c>
      <c r="Z14" s="345">
        <f t="shared" si="9"/>
        <v>0</v>
      </c>
      <c r="AA14" s="345">
        <f t="shared" si="10"/>
        <v>0</v>
      </c>
      <c r="AB14" s="345">
        <f t="shared" si="11"/>
        <v>0</v>
      </c>
      <c r="AC14" s="345">
        <f t="shared" si="12"/>
        <v>0</v>
      </c>
      <c r="AD14" s="135">
        <f>SUM(R14:AC14)</f>
        <v>0</v>
      </c>
      <c r="AE14" s="355">
        <f>IF(AD13=0,0,AD14/AD13)</f>
        <v>0</v>
      </c>
      <c r="AF14" s="354">
        <f>IF($O$54=0,0,AD14/$O$54)</f>
        <v>0</v>
      </c>
    </row>
    <row r="15" spans="1:32" s="65" customFormat="1" x14ac:dyDescent="0.35">
      <c r="A15" s="136" t="s">
        <v>110</v>
      </c>
      <c r="B15" s="336">
        <f>'3a-SalesForecastYear1'!O21</f>
        <v>0</v>
      </c>
      <c r="C15" s="345">
        <f>C13-C14</f>
        <v>0</v>
      </c>
      <c r="D15" s="345">
        <f t="shared" ref="D15:N15" si="13">D13-D14</f>
        <v>0</v>
      </c>
      <c r="E15" s="345">
        <f t="shared" si="13"/>
        <v>0</v>
      </c>
      <c r="F15" s="345">
        <f t="shared" si="13"/>
        <v>0</v>
      </c>
      <c r="G15" s="345">
        <f t="shared" si="13"/>
        <v>0</v>
      </c>
      <c r="H15" s="345">
        <f t="shared" si="13"/>
        <v>0</v>
      </c>
      <c r="I15" s="345">
        <f t="shared" si="13"/>
        <v>0</v>
      </c>
      <c r="J15" s="345">
        <f t="shared" si="13"/>
        <v>0</v>
      </c>
      <c r="K15" s="345">
        <f t="shared" si="13"/>
        <v>0</v>
      </c>
      <c r="L15" s="345">
        <f t="shared" si="13"/>
        <v>0</v>
      </c>
      <c r="M15" s="345">
        <f t="shared" si="13"/>
        <v>0</v>
      </c>
      <c r="N15" s="345">
        <f t="shared" si="13"/>
        <v>0</v>
      </c>
      <c r="O15" s="135">
        <f>SUM(C15:N15)</f>
        <v>0</v>
      </c>
      <c r="P15" s="355">
        <f>IF(O13=0,0,O15/O13)</f>
        <v>0</v>
      </c>
      <c r="Q15" s="354">
        <f>IF($O$55=0,0,O15/$O$55)</f>
        <v>0</v>
      </c>
      <c r="R15" s="345">
        <f>R13-R14</f>
        <v>0</v>
      </c>
      <c r="S15" s="345">
        <f t="shared" ref="S15:AC15" si="14">S13-S14</f>
        <v>0</v>
      </c>
      <c r="T15" s="345">
        <f t="shared" si="14"/>
        <v>0</v>
      </c>
      <c r="U15" s="345">
        <f t="shared" si="14"/>
        <v>0</v>
      </c>
      <c r="V15" s="345">
        <f t="shared" si="14"/>
        <v>0</v>
      </c>
      <c r="W15" s="345">
        <f t="shared" si="14"/>
        <v>0</v>
      </c>
      <c r="X15" s="345">
        <f t="shared" si="14"/>
        <v>0</v>
      </c>
      <c r="Y15" s="345">
        <f t="shared" si="14"/>
        <v>0</v>
      </c>
      <c r="Z15" s="345">
        <f t="shared" si="14"/>
        <v>0</v>
      </c>
      <c r="AA15" s="345">
        <f t="shared" si="14"/>
        <v>0</v>
      </c>
      <c r="AB15" s="345">
        <f t="shared" si="14"/>
        <v>0</v>
      </c>
      <c r="AC15" s="345">
        <f t="shared" si="14"/>
        <v>0</v>
      </c>
      <c r="AD15" s="135">
        <f>SUM(R15:AC15)</f>
        <v>0</v>
      </c>
      <c r="AE15" s="355">
        <f>IF(AD13=0,0,AD15/AD13)</f>
        <v>0</v>
      </c>
      <c r="AF15" s="354">
        <f>IF($O$55=0,0,AD15/$O$55)</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IF($O$52=0,0,O18/$O$52)</f>
        <v>0</v>
      </c>
      <c r="R18" s="343">
        <f>C18+(C18*$C$8)</f>
        <v>0</v>
      </c>
      <c r="S18" s="343">
        <f t="shared" ref="S18:AC18" si="15">D18+(D18*$C$8)</f>
        <v>0</v>
      </c>
      <c r="T18" s="343">
        <f t="shared" si="15"/>
        <v>0</v>
      </c>
      <c r="U18" s="343">
        <f t="shared" si="15"/>
        <v>0</v>
      </c>
      <c r="V18" s="343">
        <f t="shared" si="15"/>
        <v>0</v>
      </c>
      <c r="W18" s="343">
        <f t="shared" si="15"/>
        <v>0</v>
      </c>
      <c r="X18" s="343">
        <f t="shared" si="15"/>
        <v>0</v>
      </c>
      <c r="Y18" s="343">
        <f t="shared" si="15"/>
        <v>0</v>
      </c>
      <c r="Z18" s="343">
        <f t="shared" si="15"/>
        <v>0</v>
      </c>
      <c r="AA18" s="343">
        <f t="shared" si="15"/>
        <v>0</v>
      </c>
      <c r="AB18" s="343">
        <f t="shared" si="15"/>
        <v>0</v>
      </c>
      <c r="AC18" s="343">
        <f t="shared" si="15"/>
        <v>0</v>
      </c>
      <c r="AD18" s="363">
        <f>SUM(R18:AC18)</f>
        <v>0</v>
      </c>
      <c r="AE18" s="9"/>
      <c r="AF18" s="354">
        <f>IF($O$52=0,0,AD18/$O$52)</f>
        <v>0</v>
      </c>
    </row>
    <row r="19" spans="1:32" x14ac:dyDescent="0.35">
      <c r="A19" s="144" t="s">
        <v>109</v>
      </c>
      <c r="B19" s="337">
        <f>Category2_Annual_Sales</f>
        <v>0</v>
      </c>
      <c r="C19" s="345">
        <f>'3a-SalesForecastYear1'!C25+('3a-SalesForecastYear1'!C25*$C$7)</f>
        <v>0</v>
      </c>
      <c r="D19" s="345">
        <f>'3a-SalesForecastYear1'!D25+('3a-SalesForecastYear1'!D25*$C$7)</f>
        <v>0</v>
      </c>
      <c r="E19" s="345">
        <f>'3a-SalesForecastYear1'!E25+('3a-SalesForecastYear1'!E25*$C$7)</f>
        <v>0</v>
      </c>
      <c r="F19" s="345">
        <f>'3a-SalesForecastYear1'!F25+('3a-SalesForecastYear1'!F25*$C$7)</f>
        <v>0</v>
      </c>
      <c r="G19" s="345">
        <f>'3a-SalesForecastYear1'!G25+('3a-SalesForecastYear1'!G25*$C$7)</f>
        <v>0</v>
      </c>
      <c r="H19" s="345">
        <f>'3a-SalesForecastYear1'!H25+('3a-SalesForecastYear1'!H25*$C$7)</f>
        <v>0</v>
      </c>
      <c r="I19" s="345">
        <f>'3a-SalesForecastYear1'!I25+('3a-SalesForecastYear1'!I25*$C$7)</f>
        <v>0</v>
      </c>
      <c r="J19" s="345">
        <f>'3a-SalesForecastYear1'!J25+('3a-SalesForecastYear1'!J25*$C$7)</f>
        <v>0</v>
      </c>
      <c r="K19" s="345">
        <f>'3a-SalesForecastYear1'!K25+('3a-SalesForecastYear1'!K25*$C$7)</f>
        <v>0</v>
      </c>
      <c r="L19" s="345">
        <f>'3a-SalesForecastYear1'!L25+('3a-SalesForecastYear1'!L25*$C$7)</f>
        <v>0</v>
      </c>
      <c r="M19" s="345">
        <f>'3a-SalesForecastYear1'!M25+('3a-SalesForecastYear1'!M25*$C$7)</f>
        <v>0</v>
      </c>
      <c r="N19" s="345">
        <f>'3a-SalesForecastYear1'!N25+('3a-SalesForecastYear1'!N25*$C$7)</f>
        <v>0</v>
      </c>
      <c r="O19" s="145">
        <f>SUM(C19:N19)</f>
        <v>0</v>
      </c>
      <c r="P19" s="355">
        <f>(P20+P21)</f>
        <v>0</v>
      </c>
      <c r="Q19" s="354">
        <f>IF($O$53=0,0,O19/$O$53)</f>
        <v>0</v>
      </c>
      <c r="R19" s="345">
        <f t="shared" ref="R19:R20" si="16">C19+(C19*$C$8)</f>
        <v>0</v>
      </c>
      <c r="S19" s="345">
        <f t="shared" ref="S19:S20" si="17">D19+(D19*$C$8)</f>
        <v>0</v>
      </c>
      <c r="T19" s="345">
        <f t="shared" ref="T19:T20" si="18">E19+(E19*$C$8)</f>
        <v>0</v>
      </c>
      <c r="U19" s="345">
        <f t="shared" ref="U19:U20" si="19">F19+(F19*$C$8)</f>
        <v>0</v>
      </c>
      <c r="V19" s="345">
        <f t="shared" ref="V19:V20" si="20">G19+(G19*$C$8)</f>
        <v>0</v>
      </c>
      <c r="W19" s="345">
        <f t="shared" ref="W19:W20" si="21">H19+(H19*$C$8)</f>
        <v>0</v>
      </c>
      <c r="X19" s="345">
        <f t="shared" ref="X19:X20" si="22">I19+(I19*$C$8)</f>
        <v>0</v>
      </c>
      <c r="Y19" s="345">
        <f t="shared" ref="Y19:Y20" si="23">J19+(J19*$C$8)</f>
        <v>0</v>
      </c>
      <c r="Z19" s="345">
        <f t="shared" ref="Z19:Z20" si="24">K19+(K19*$C$8)</f>
        <v>0</v>
      </c>
      <c r="AA19" s="345">
        <f t="shared" ref="AA19:AA20" si="25">L19+(L19*$C$8)</f>
        <v>0</v>
      </c>
      <c r="AB19" s="345">
        <f t="shared" ref="AB19:AB20" si="26">M19+(M19*$C$8)</f>
        <v>0</v>
      </c>
      <c r="AC19" s="345">
        <f t="shared" ref="AC19:AC20" si="27">N19+(N19*$C$8)</f>
        <v>0</v>
      </c>
      <c r="AD19" s="145">
        <f>SUM(R19:AC19)</f>
        <v>0</v>
      </c>
      <c r="AE19" s="355">
        <f>(AE20+AE21)</f>
        <v>0</v>
      </c>
      <c r="AF19" s="354">
        <f>IF($O$53=0,0,AD19/$O$53)</f>
        <v>0</v>
      </c>
    </row>
    <row r="20" spans="1:32" x14ac:dyDescent="0.35">
      <c r="A20" s="144" t="s">
        <v>216</v>
      </c>
      <c r="B20" s="337">
        <f>'3a-SalesForecastYear1'!O26</f>
        <v>0</v>
      </c>
      <c r="C20" s="345">
        <f>'3a-SalesForecastYear1'!C26+('3a-SalesForecastYear1'!C26*$C$7)</f>
        <v>0</v>
      </c>
      <c r="D20" s="345">
        <f>'3a-SalesForecastYear1'!D26+('3a-SalesForecastYear1'!D26*$C$7)</f>
        <v>0</v>
      </c>
      <c r="E20" s="345">
        <f>'3a-SalesForecastYear1'!E26+('3a-SalesForecastYear1'!E26*$C$7)</f>
        <v>0</v>
      </c>
      <c r="F20" s="345">
        <f>'3a-SalesForecastYear1'!F26+('3a-SalesForecastYear1'!F26*$C$7)</f>
        <v>0</v>
      </c>
      <c r="G20" s="345">
        <f>'3a-SalesForecastYear1'!G26+('3a-SalesForecastYear1'!G26*$C$7)</f>
        <v>0</v>
      </c>
      <c r="H20" s="345">
        <f>'3a-SalesForecastYear1'!H26+('3a-SalesForecastYear1'!H26*$C$7)</f>
        <v>0</v>
      </c>
      <c r="I20" s="345">
        <f>'3a-SalesForecastYear1'!I26+('3a-SalesForecastYear1'!I26*$C$7)</f>
        <v>0</v>
      </c>
      <c r="J20" s="345">
        <f>'3a-SalesForecastYear1'!J26+('3a-SalesForecastYear1'!J26*$C$7)</f>
        <v>0</v>
      </c>
      <c r="K20" s="345">
        <f>'3a-SalesForecastYear1'!K26+('3a-SalesForecastYear1'!K26*$C$7)</f>
        <v>0</v>
      </c>
      <c r="L20" s="345">
        <f>'3a-SalesForecastYear1'!L26+('3a-SalesForecastYear1'!L26*$C$7)</f>
        <v>0</v>
      </c>
      <c r="M20" s="345">
        <f>'3a-SalesForecastYear1'!M26+('3a-SalesForecastYear1'!M26*$C$7)</f>
        <v>0</v>
      </c>
      <c r="N20" s="345">
        <f>'3a-SalesForecastYear1'!N26+('3a-SalesForecastYear1'!N26*$C$7)</f>
        <v>0</v>
      </c>
      <c r="O20" s="145">
        <f>SUM(C20:N20)</f>
        <v>0</v>
      </c>
      <c r="P20" s="355">
        <f>IF(O19=0,0,O20/O19)</f>
        <v>0</v>
      </c>
      <c r="Q20" s="354">
        <f>IF($O$54=0,0,O20/$O$54)</f>
        <v>0</v>
      </c>
      <c r="R20" s="345">
        <f t="shared" si="16"/>
        <v>0</v>
      </c>
      <c r="S20" s="345">
        <f t="shared" si="17"/>
        <v>0</v>
      </c>
      <c r="T20" s="345">
        <f t="shared" si="18"/>
        <v>0</v>
      </c>
      <c r="U20" s="345">
        <f t="shared" si="19"/>
        <v>0</v>
      </c>
      <c r="V20" s="345">
        <f t="shared" si="20"/>
        <v>0</v>
      </c>
      <c r="W20" s="345">
        <f t="shared" si="21"/>
        <v>0</v>
      </c>
      <c r="X20" s="345">
        <f t="shared" si="22"/>
        <v>0</v>
      </c>
      <c r="Y20" s="345">
        <f t="shared" si="23"/>
        <v>0</v>
      </c>
      <c r="Z20" s="345">
        <f t="shared" si="24"/>
        <v>0</v>
      </c>
      <c r="AA20" s="345">
        <f t="shared" si="25"/>
        <v>0</v>
      </c>
      <c r="AB20" s="345">
        <f t="shared" si="26"/>
        <v>0</v>
      </c>
      <c r="AC20" s="345">
        <f t="shared" si="27"/>
        <v>0</v>
      </c>
      <c r="AD20" s="145">
        <f>SUM(R20:AC20)</f>
        <v>0</v>
      </c>
      <c r="AE20" s="355">
        <f>IF(AD19=0,0,AD20/AD19)</f>
        <v>0</v>
      </c>
      <c r="AF20" s="354">
        <f>IF($O$54=0,0,AD20/$O$54)</f>
        <v>0</v>
      </c>
    </row>
    <row r="21" spans="1:32" s="65" customFormat="1" x14ac:dyDescent="0.35">
      <c r="A21" s="136" t="s">
        <v>107</v>
      </c>
      <c r="B21" s="338">
        <f>'3a-SalesForecastYear1'!O27</f>
        <v>0</v>
      </c>
      <c r="C21" s="345">
        <f>C19-C20</f>
        <v>0</v>
      </c>
      <c r="D21" s="345">
        <f t="shared" ref="D21:N21" si="28">D19-D20</f>
        <v>0</v>
      </c>
      <c r="E21" s="345">
        <f t="shared" si="28"/>
        <v>0</v>
      </c>
      <c r="F21" s="345">
        <f t="shared" si="28"/>
        <v>0</v>
      </c>
      <c r="G21" s="345">
        <f t="shared" si="28"/>
        <v>0</v>
      </c>
      <c r="H21" s="345">
        <f t="shared" si="28"/>
        <v>0</v>
      </c>
      <c r="I21" s="345">
        <f t="shared" si="28"/>
        <v>0</v>
      </c>
      <c r="J21" s="345">
        <f t="shared" si="28"/>
        <v>0</v>
      </c>
      <c r="K21" s="345">
        <f t="shared" si="28"/>
        <v>0</v>
      </c>
      <c r="L21" s="345">
        <f t="shared" si="28"/>
        <v>0</v>
      </c>
      <c r="M21" s="345">
        <f t="shared" si="28"/>
        <v>0</v>
      </c>
      <c r="N21" s="345">
        <f t="shared" si="28"/>
        <v>0</v>
      </c>
      <c r="O21" s="145">
        <f>SUM(C21:N21)</f>
        <v>0</v>
      </c>
      <c r="P21" s="355">
        <f>IF(O19=0,0,O21/O19)</f>
        <v>0</v>
      </c>
      <c r="Q21" s="354">
        <f>IF($O$55=0,0,O21/$O$55)</f>
        <v>0</v>
      </c>
      <c r="R21" s="345">
        <f>R19-R20</f>
        <v>0</v>
      </c>
      <c r="S21" s="345">
        <f t="shared" ref="S21:AC21" si="29">S19-S20</f>
        <v>0</v>
      </c>
      <c r="T21" s="345">
        <f t="shared" si="29"/>
        <v>0</v>
      </c>
      <c r="U21" s="345">
        <f t="shared" si="29"/>
        <v>0</v>
      </c>
      <c r="V21" s="345">
        <f t="shared" si="29"/>
        <v>0</v>
      </c>
      <c r="W21" s="345">
        <f t="shared" si="29"/>
        <v>0</v>
      </c>
      <c r="X21" s="345">
        <f t="shared" si="29"/>
        <v>0</v>
      </c>
      <c r="Y21" s="345">
        <f t="shared" si="29"/>
        <v>0</v>
      </c>
      <c r="Z21" s="345">
        <f t="shared" si="29"/>
        <v>0</v>
      </c>
      <c r="AA21" s="345">
        <f t="shared" si="29"/>
        <v>0</v>
      </c>
      <c r="AB21" s="345">
        <f t="shared" si="29"/>
        <v>0</v>
      </c>
      <c r="AC21" s="345">
        <f t="shared" si="29"/>
        <v>0</v>
      </c>
      <c r="AD21" s="145">
        <f>SUM(R21:AC21)</f>
        <v>0</v>
      </c>
      <c r="AE21" s="355">
        <f>IF(AD19=0,0,AD21/AD19)</f>
        <v>0</v>
      </c>
      <c r="AF21" s="354">
        <f>IF($O$55=0,0,AD21/$O$55)</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IF($O$52=0,0,O24/$O$52)</f>
        <v>0</v>
      </c>
      <c r="R24" s="343">
        <f>C24+(C24*$C$8)</f>
        <v>0</v>
      </c>
      <c r="S24" s="343">
        <f t="shared" ref="S24:AC24" si="30">D24+(D24*$C$8)</f>
        <v>0</v>
      </c>
      <c r="T24" s="343">
        <f t="shared" si="30"/>
        <v>0</v>
      </c>
      <c r="U24" s="343">
        <f t="shared" si="30"/>
        <v>0</v>
      </c>
      <c r="V24" s="343">
        <f t="shared" si="30"/>
        <v>0</v>
      </c>
      <c r="W24" s="343">
        <f t="shared" si="30"/>
        <v>0</v>
      </c>
      <c r="X24" s="343">
        <f t="shared" si="30"/>
        <v>0</v>
      </c>
      <c r="Y24" s="343">
        <f t="shared" si="30"/>
        <v>0</v>
      </c>
      <c r="Z24" s="343">
        <f t="shared" si="30"/>
        <v>0</v>
      </c>
      <c r="AA24" s="343">
        <f t="shared" si="30"/>
        <v>0</v>
      </c>
      <c r="AB24" s="343">
        <f t="shared" si="30"/>
        <v>0</v>
      </c>
      <c r="AC24" s="343">
        <f t="shared" si="30"/>
        <v>0</v>
      </c>
      <c r="AD24" s="363">
        <f>SUM(R24:AC24)</f>
        <v>0</v>
      </c>
      <c r="AE24" s="9"/>
      <c r="AF24" s="354">
        <f>IF($O$52=0,0,AD24/$O$52)</f>
        <v>0</v>
      </c>
    </row>
    <row r="25" spans="1:32" x14ac:dyDescent="0.35">
      <c r="A25" s="144" t="s">
        <v>109</v>
      </c>
      <c r="B25" s="339">
        <f>Category3_Annual_Sales</f>
        <v>0</v>
      </c>
      <c r="C25" s="345">
        <f>'3a-SalesForecastYear1'!C31+ ('3a-SalesForecastYear1'!C31*$C$7)</f>
        <v>0</v>
      </c>
      <c r="D25" s="345">
        <f>'3a-SalesForecastYear1'!D31+ ('3a-SalesForecastYear1'!D31*$C$7)</f>
        <v>0</v>
      </c>
      <c r="E25" s="345">
        <f>'3a-SalesForecastYear1'!E31+ ('3a-SalesForecastYear1'!E31*$C$7)</f>
        <v>0</v>
      </c>
      <c r="F25" s="345">
        <f>'3a-SalesForecastYear1'!F31+ ('3a-SalesForecastYear1'!F31*$C$7)</f>
        <v>0</v>
      </c>
      <c r="G25" s="345">
        <f>'3a-SalesForecastYear1'!G31+ ('3a-SalesForecastYear1'!G31*$C$7)</f>
        <v>0</v>
      </c>
      <c r="H25" s="345">
        <f>'3a-SalesForecastYear1'!H31+ ('3a-SalesForecastYear1'!H31*$C$7)</f>
        <v>0</v>
      </c>
      <c r="I25" s="345">
        <f>'3a-SalesForecastYear1'!I31+ ('3a-SalesForecastYear1'!I31*$C$7)</f>
        <v>0</v>
      </c>
      <c r="J25" s="345">
        <f>'3a-SalesForecastYear1'!J31+ ('3a-SalesForecastYear1'!J31*$C$7)</f>
        <v>0</v>
      </c>
      <c r="K25" s="345">
        <f>'3a-SalesForecastYear1'!K31+ ('3a-SalesForecastYear1'!K31*$C$7)</f>
        <v>0</v>
      </c>
      <c r="L25" s="345">
        <f>'3a-SalesForecastYear1'!L31+ ('3a-SalesForecastYear1'!L31*$C$7)</f>
        <v>0</v>
      </c>
      <c r="M25" s="345">
        <f>'3a-SalesForecastYear1'!M31+ ('3a-SalesForecastYear1'!M31*$C$7)</f>
        <v>0</v>
      </c>
      <c r="N25" s="345">
        <f>'3a-SalesForecastYear1'!N31+ ('3a-SalesForecastYear1'!N31*$C$7)</f>
        <v>0</v>
      </c>
      <c r="O25" s="145">
        <f>SUM(C25:N25)</f>
        <v>0</v>
      </c>
      <c r="P25" s="355">
        <f>(P26+P27)</f>
        <v>0</v>
      </c>
      <c r="Q25" s="354">
        <f>IF($O$53=0,0,O25/$O$53)</f>
        <v>0</v>
      </c>
      <c r="R25" s="345">
        <f t="shared" ref="R25:R26" si="31">C25+(C25*$C$8)</f>
        <v>0</v>
      </c>
      <c r="S25" s="345">
        <f t="shared" ref="S25:S26" si="32">D25+(D25*$C$8)</f>
        <v>0</v>
      </c>
      <c r="T25" s="345">
        <f t="shared" ref="T25:T26" si="33">E25+(E25*$C$8)</f>
        <v>0</v>
      </c>
      <c r="U25" s="345">
        <f t="shared" ref="U25:U26" si="34">F25+(F25*$C$8)</f>
        <v>0</v>
      </c>
      <c r="V25" s="345">
        <f t="shared" ref="V25:V26" si="35">G25+(G25*$C$8)</f>
        <v>0</v>
      </c>
      <c r="W25" s="345">
        <f t="shared" ref="W25:W26" si="36">H25+(H25*$C$8)</f>
        <v>0</v>
      </c>
      <c r="X25" s="345">
        <f t="shared" ref="X25:X26" si="37">I25+(I25*$C$8)</f>
        <v>0</v>
      </c>
      <c r="Y25" s="345">
        <f t="shared" ref="Y25:Y26" si="38">J25+(J25*$C$8)</f>
        <v>0</v>
      </c>
      <c r="Z25" s="345">
        <f t="shared" ref="Z25:Z26" si="39">K25+(K25*$C$8)</f>
        <v>0</v>
      </c>
      <c r="AA25" s="345">
        <f t="shared" ref="AA25:AA26" si="40">L25+(L25*$C$8)</f>
        <v>0</v>
      </c>
      <c r="AB25" s="345">
        <f t="shared" ref="AB25:AB26" si="41">M25+(M25*$C$8)</f>
        <v>0</v>
      </c>
      <c r="AC25" s="345">
        <f t="shared" ref="AC25:AC26" si="42">N25+(N25*$C$8)</f>
        <v>0</v>
      </c>
      <c r="AD25" s="145">
        <f>SUM(R25:AC25)</f>
        <v>0</v>
      </c>
      <c r="AE25" s="355">
        <f>(AE26+AE27)</f>
        <v>0</v>
      </c>
      <c r="AF25" s="354">
        <f>IF($O$53=0,0,AD25/$O$53)</f>
        <v>0</v>
      </c>
    </row>
    <row r="26" spans="1:32" x14ac:dyDescent="0.35">
      <c r="A26" s="144" t="s">
        <v>216</v>
      </c>
      <c r="B26" s="339">
        <f>'3a-SalesForecastYear1'!O32</f>
        <v>0</v>
      </c>
      <c r="C26" s="345">
        <f>'3a-SalesForecastYear1'!C32+ ('3a-SalesForecastYear1'!C32*$C$7)</f>
        <v>0</v>
      </c>
      <c r="D26" s="345">
        <f>'3a-SalesForecastYear1'!D32+ ('3a-SalesForecastYear1'!D32*$C$7)</f>
        <v>0</v>
      </c>
      <c r="E26" s="345">
        <f>'3a-SalesForecastYear1'!E32+ ('3a-SalesForecastYear1'!E32*$C$7)</f>
        <v>0</v>
      </c>
      <c r="F26" s="345">
        <f>'3a-SalesForecastYear1'!F32+ ('3a-SalesForecastYear1'!F32*$C$7)</f>
        <v>0</v>
      </c>
      <c r="G26" s="345">
        <f>'3a-SalesForecastYear1'!G32+ ('3a-SalesForecastYear1'!G32*$C$7)</f>
        <v>0</v>
      </c>
      <c r="H26" s="345">
        <f>'3a-SalesForecastYear1'!H32+ ('3a-SalesForecastYear1'!H32*$C$7)</f>
        <v>0</v>
      </c>
      <c r="I26" s="345">
        <f>'3a-SalesForecastYear1'!I32+ ('3a-SalesForecastYear1'!I32*$C$7)</f>
        <v>0</v>
      </c>
      <c r="J26" s="345">
        <f>'3a-SalesForecastYear1'!J32+ ('3a-SalesForecastYear1'!J32*$C$7)</f>
        <v>0</v>
      </c>
      <c r="K26" s="345">
        <f>'3a-SalesForecastYear1'!K32+ ('3a-SalesForecastYear1'!K32*$C$7)</f>
        <v>0</v>
      </c>
      <c r="L26" s="345">
        <f>'3a-SalesForecastYear1'!L32+ ('3a-SalesForecastYear1'!L32*$C$7)</f>
        <v>0</v>
      </c>
      <c r="M26" s="345">
        <f>'3a-SalesForecastYear1'!M32+ ('3a-SalesForecastYear1'!M32*$C$7)</f>
        <v>0</v>
      </c>
      <c r="N26" s="345">
        <f>'3a-SalesForecastYear1'!N32+ ('3a-SalesForecastYear1'!N32*$C$7)</f>
        <v>0</v>
      </c>
      <c r="O26" s="145">
        <f>SUM(C26:N26)</f>
        <v>0</v>
      </c>
      <c r="P26" s="355">
        <f>IF(O25=0,0,O26/O25)</f>
        <v>0</v>
      </c>
      <c r="Q26" s="354">
        <f>IF($O$54=0,0,O26/$O$54)</f>
        <v>0</v>
      </c>
      <c r="R26" s="345">
        <f t="shared" si="31"/>
        <v>0</v>
      </c>
      <c r="S26" s="345">
        <f t="shared" si="32"/>
        <v>0</v>
      </c>
      <c r="T26" s="345">
        <f t="shared" si="33"/>
        <v>0</v>
      </c>
      <c r="U26" s="345">
        <f t="shared" si="34"/>
        <v>0</v>
      </c>
      <c r="V26" s="345">
        <f t="shared" si="35"/>
        <v>0</v>
      </c>
      <c r="W26" s="345">
        <f t="shared" si="36"/>
        <v>0</v>
      </c>
      <c r="X26" s="345">
        <f t="shared" si="37"/>
        <v>0</v>
      </c>
      <c r="Y26" s="345">
        <f t="shared" si="38"/>
        <v>0</v>
      </c>
      <c r="Z26" s="345">
        <f t="shared" si="39"/>
        <v>0</v>
      </c>
      <c r="AA26" s="345">
        <f t="shared" si="40"/>
        <v>0</v>
      </c>
      <c r="AB26" s="345">
        <f t="shared" si="41"/>
        <v>0</v>
      </c>
      <c r="AC26" s="345">
        <f t="shared" si="42"/>
        <v>0</v>
      </c>
      <c r="AD26" s="145">
        <f>SUM(R26:AC26)</f>
        <v>0</v>
      </c>
      <c r="AE26" s="355">
        <f>IF(AD25=0,0,AD26/AD25)</f>
        <v>0</v>
      </c>
      <c r="AF26" s="354">
        <f>IF($O$54=0,0,AD26/$O$54)</f>
        <v>0</v>
      </c>
    </row>
    <row r="27" spans="1:32" x14ac:dyDescent="0.35">
      <c r="A27" s="136" t="s">
        <v>107</v>
      </c>
      <c r="B27" s="338">
        <f>'3a-SalesForecastYear1'!O33</f>
        <v>0</v>
      </c>
      <c r="C27" s="345">
        <f>C25-C26</f>
        <v>0</v>
      </c>
      <c r="D27" s="345">
        <f t="shared" ref="D27:N27" si="43">D25-D26</f>
        <v>0</v>
      </c>
      <c r="E27" s="345">
        <f t="shared" si="43"/>
        <v>0</v>
      </c>
      <c r="F27" s="345">
        <f t="shared" si="43"/>
        <v>0</v>
      </c>
      <c r="G27" s="345">
        <f t="shared" si="43"/>
        <v>0</v>
      </c>
      <c r="H27" s="345">
        <f t="shared" si="43"/>
        <v>0</v>
      </c>
      <c r="I27" s="345">
        <f t="shared" si="43"/>
        <v>0</v>
      </c>
      <c r="J27" s="345">
        <f t="shared" si="43"/>
        <v>0</v>
      </c>
      <c r="K27" s="345">
        <f t="shared" si="43"/>
        <v>0</v>
      </c>
      <c r="L27" s="345">
        <f t="shared" si="43"/>
        <v>0</v>
      </c>
      <c r="M27" s="345">
        <f t="shared" si="43"/>
        <v>0</v>
      </c>
      <c r="N27" s="345">
        <f t="shared" si="43"/>
        <v>0</v>
      </c>
      <c r="O27" s="145">
        <f>SUM(C27:N27)</f>
        <v>0</v>
      </c>
      <c r="P27" s="355">
        <f>IF(O25=0,0,O27/O25)</f>
        <v>0</v>
      </c>
      <c r="Q27" s="354">
        <f>IF($O$55=0,0,O27/$O$55)</f>
        <v>0</v>
      </c>
      <c r="R27" s="345">
        <f>R25-R26</f>
        <v>0</v>
      </c>
      <c r="S27" s="345">
        <f t="shared" ref="S27:AC27" si="44">S25-S26</f>
        <v>0</v>
      </c>
      <c r="T27" s="345">
        <f t="shared" si="44"/>
        <v>0</v>
      </c>
      <c r="U27" s="345">
        <f t="shared" si="44"/>
        <v>0</v>
      </c>
      <c r="V27" s="345">
        <f t="shared" si="44"/>
        <v>0</v>
      </c>
      <c r="W27" s="345">
        <f t="shared" si="44"/>
        <v>0</v>
      </c>
      <c r="X27" s="345">
        <f t="shared" si="44"/>
        <v>0</v>
      </c>
      <c r="Y27" s="345">
        <f t="shared" si="44"/>
        <v>0</v>
      </c>
      <c r="Z27" s="345">
        <f t="shared" si="44"/>
        <v>0</v>
      </c>
      <c r="AA27" s="345">
        <f t="shared" si="44"/>
        <v>0</v>
      </c>
      <c r="AB27" s="345">
        <f t="shared" si="44"/>
        <v>0</v>
      </c>
      <c r="AC27" s="345">
        <f t="shared" si="44"/>
        <v>0</v>
      </c>
      <c r="AD27" s="145">
        <f>SUM(R27:AC27)</f>
        <v>0</v>
      </c>
      <c r="AE27" s="355">
        <f>IF(AD25=0,0,AD27/AD25)</f>
        <v>0</v>
      </c>
      <c r="AF27" s="354">
        <f>IF($O$55=0,0,AD27/$O$55)</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IF($O$52=0,0,O30/$O$52)</f>
        <v>0</v>
      </c>
      <c r="R30" s="344">
        <f>C30+(C30*$C$8)</f>
        <v>0</v>
      </c>
      <c r="S30" s="344">
        <f t="shared" ref="S30:AC30" si="45">D30+(D30*$C$8)</f>
        <v>0</v>
      </c>
      <c r="T30" s="344">
        <f t="shared" si="45"/>
        <v>0</v>
      </c>
      <c r="U30" s="344">
        <f t="shared" si="45"/>
        <v>0</v>
      </c>
      <c r="V30" s="344">
        <f t="shared" si="45"/>
        <v>0</v>
      </c>
      <c r="W30" s="344">
        <f t="shared" si="45"/>
        <v>0</v>
      </c>
      <c r="X30" s="344">
        <f t="shared" si="45"/>
        <v>0</v>
      </c>
      <c r="Y30" s="344">
        <f t="shared" si="45"/>
        <v>0</v>
      </c>
      <c r="Z30" s="344">
        <f t="shared" si="45"/>
        <v>0</v>
      </c>
      <c r="AA30" s="344">
        <f t="shared" si="45"/>
        <v>0</v>
      </c>
      <c r="AB30" s="344">
        <f t="shared" si="45"/>
        <v>0</v>
      </c>
      <c r="AC30" s="344">
        <f t="shared" si="45"/>
        <v>0</v>
      </c>
      <c r="AD30" s="363">
        <f>SUM(R30:AC30)</f>
        <v>0</v>
      </c>
      <c r="AE30" s="9"/>
      <c r="AF30" s="354">
        <f>IF($O$52=0,0,AD30/$O$52)</f>
        <v>0</v>
      </c>
    </row>
    <row r="31" spans="1:32" x14ac:dyDescent="0.35">
      <c r="A31" s="144" t="s">
        <v>109</v>
      </c>
      <c r="B31" s="144">
        <f>Category4_Annual_Sales</f>
        <v>0</v>
      </c>
      <c r="C31" s="346">
        <f>'3a-SalesForecastYear1'!C37+('3a-SalesForecastYear1'!C37*$C$7)</f>
        <v>0</v>
      </c>
      <c r="D31" s="346">
        <f>'3a-SalesForecastYear1'!D37+('3a-SalesForecastYear1'!D37*$C$7)</f>
        <v>0</v>
      </c>
      <c r="E31" s="346">
        <f>'3a-SalesForecastYear1'!E37+('3a-SalesForecastYear1'!E37*$C$7)</f>
        <v>0</v>
      </c>
      <c r="F31" s="346">
        <f>'3a-SalesForecastYear1'!F37+('3a-SalesForecastYear1'!F37*$C$7)</f>
        <v>0</v>
      </c>
      <c r="G31" s="346">
        <f>'3a-SalesForecastYear1'!G37+('3a-SalesForecastYear1'!G37*$C$7)</f>
        <v>0</v>
      </c>
      <c r="H31" s="346">
        <f>'3a-SalesForecastYear1'!H37+('3a-SalesForecastYear1'!H37*$C$7)</f>
        <v>0</v>
      </c>
      <c r="I31" s="346">
        <f>'3a-SalesForecastYear1'!I37+('3a-SalesForecastYear1'!I37*$C$7)</f>
        <v>0</v>
      </c>
      <c r="J31" s="346">
        <f>'3a-SalesForecastYear1'!J37+('3a-SalesForecastYear1'!J37*$C$7)</f>
        <v>0</v>
      </c>
      <c r="K31" s="346">
        <f>'3a-SalesForecastYear1'!K37+('3a-SalesForecastYear1'!K37*$C$7)</f>
        <v>0</v>
      </c>
      <c r="L31" s="346">
        <f>'3a-SalesForecastYear1'!L37+('3a-SalesForecastYear1'!L37*$C$7)</f>
        <v>0</v>
      </c>
      <c r="M31" s="346">
        <f>'3a-SalesForecastYear1'!M37+('3a-SalesForecastYear1'!M37*$C$7)</f>
        <v>0</v>
      </c>
      <c r="N31" s="346">
        <f>'3a-SalesForecastYear1'!N37+('3a-SalesForecastYear1'!N37*$C$7)</f>
        <v>0</v>
      </c>
      <c r="O31" s="135">
        <f>SUM(C31:N31)</f>
        <v>0</v>
      </c>
      <c r="P31" s="355">
        <f>(P32+P33)</f>
        <v>0</v>
      </c>
      <c r="Q31" s="354">
        <f>IF($O$53=0,0,O31/$O$53)</f>
        <v>0</v>
      </c>
      <c r="R31" s="346">
        <f t="shared" ref="R31:R32" si="46">C31+(C31*$C$8)</f>
        <v>0</v>
      </c>
      <c r="S31" s="346">
        <f t="shared" ref="S31:S32" si="47">D31+(D31*$C$8)</f>
        <v>0</v>
      </c>
      <c r="T31" s="346">
        <f t="shared" ref="T31:T32" si="48">E31+(E31*$C$8)</f>
        <v>0</v>
      </c>
      <c r="U31" s="346">
        <f t="shared" ref="U31:U32" si="49">F31+(F31*$C$8)</f>
        <v>0</v>
      </c>
      <c r="V31" s="346">
        <f t="shared" ref="V31:V32" si="50">G31+(G31*$C$8)</f>
        <v>0</v>
      </c>
      <c r="W31" s="346">
        <f t="shared" ref="W31:W32" si="51">H31+(H31*$C$8)</f>
        <v>0</v>
      </c>
      <c r="X31" s="346">
        <f t="shared" ref="X31:X32" si="52">I31+(I31*$C$8)</f>
        <v>0</v>
      </c>
      <c r="Y31" s="346">
        <f t="shared" ref="Y31:Y32" si="53">J31+(J31*$C$8)</f>
        <v>0</v>
      </c>
      <c r="Z31" s="346">
        <f t="shared" ref="Z31:Z32" si="54">K31+(K31*$C$8)</f>
        <v>0</v>
      </c>
      <c r="AA31" s="346">
        <f t="shared" ref="AA31:AA32" si="55">L31+(L31*$C$8)</f>
        <v>0</v>
      </c>
      <c r="AB31" s="346">
        <f t="shared" ref="AB31:AB32" si="56">M31+(M31*$C$8)</f>
        <v>0</v>
      </c>
      <c r="AC31" s="346">
        <f t="shared" ref="AC31:AC32" si="57">N31+(N31*$C$8)</f>
        <v>0</v>
      </c>
      <c r="AD31" s="135">
        <f>SUM(R31:AC31)</f>
        <v>0</v>
      </c>
      <c r="AE31" s="355">
        <f>(AE32+AE33)</f>
        <v>0</v>
      </c>
      <c r="AF31" s="354">
        <f>IF($O$53=0,0,AD31/$O$53)</f>
        <v>0</v>
      </c>
    </row>
    <row r="32" spans="1:32" x14ac:dyDescent="0.35">
      <c r="A32" s="144" t="s">
        <v>216</v>
      </c>
      <c r="B32" s="339">
        <f>'3a-SalesForecastYear1'!O38</f>
        <v>0</v>
      </c>
      <c r="C32" s="346">
        <f>'3a-SalesForecastYear1'!C38+('3a-SalesForecastYear1'!C38*$C$7)</f>
        <v>0</v>
      </c>
      <c r="D32" s="346">
        <f>'3a-SalesForecastYear1'!D38+('3a-SalesForecastYear1'!D38*$C$7)</f>
        <v>0</v>
      </c>
      <c r="E32" s="346">
        <f>'3a-SalesForecastYear1'!E38+('3a-SalesForecastYear1'!E38*$C$7)</f>
        <v>0</v>
      </c>
      <c r="F32" s="346">
        <f>'3a-SalesForecastYear1'!F38+('3a-SalesForecastYear1'!F38*$C$7)</f>
        <v>0</v>
      </c>
      <c r="G32" s="346">
        <f>'3a-SalesForecastYear1'!G38+('3a-SalesForecastYear1'!G38*$C$7)</f>
        <v>0</v>
      </c>
      <c r="H32" s="346">
        <f>'3a-SalesForecastYear1'!H38+('3a-SalesForecastYear1'!H38*$C$7)</f>
        <v>0</v>
      </c>
      <c r="I32" s="346">
        <f>'3a-SalesForecastYear1'!I38+('3a-SalesForecastYear1'!I38*$C$7)</f>
        <v>0</v>
      </c>
      <c r="J32" s="346">
        <f>'3a-SalesForecastYear1'!J38+('3a-SalesForecastYear1'!J38*$C$7)</f>
        <v>0</v>
      </c>
      <c r="K32" s="346">
        <f>'3a-SalesForecastYear1'!K38+('3a-SalesForecastYear1'!K38*$C$7)</f>
        <v>0</v>
      </c>
      <c r="L32" s="346">
        <f>'3a-SalesForecastYear1'!L38+('3a-SalesForecastYear1'!L38*$C$7)</f>
        <v>0</v>
      </c>
      <c r="M32" s="346">
        <f>'3a-SalesForecastYear1'!M38+('3a-SalesForecastYear1'!M38*$C$7)</f>
        <v>0</v>
      </c>
      <c r="N32" s="346">
        <f>'3a-SalesForecastYear1'!N38+('3a-SalesForecastYear1'!N38*$C$7)</f>
        <v>0</v>
      </c>
      <c r="O32" s="135">
        <f>SUM(C32:N32)</f>
        <v>0</v>
      </c>
      <c r="P32" s="355">
        <f>IF(O31=0,0,O32/O31)</f>
        <v>0</v>
      </c>
      <c r="Q32" s="354">
        <f>IF($O$54=0,0,O32/$O$54)</f>
        <v>0</v>
      </c>
      <c r="R32" s="346">
        <f t="shared" si="46"/>
        <v>0</v>
      </c>
      <c r="S32" s="346">
        <f t="shared" si="47"/>
        <v>0</v>
      </c>
      <c r="T32" s="346">
        <f t="shared" si="48"/>
        <v>0</v>
      </c>
      <c r="U32" s="346">
        <f t="shared" si="49"/>
        <v>0</v>
      </c>
      <c r="V32" s="346">
        <f t="shared" si="50"/>
        <v>0</v>
      </c>
      <c r="W32" s="346">
        <f t="shared" si="51"/>
        <v>0</v>
      </c>
      <c r="X32" s="346">
        <f t="shared" si="52"/>
        <v>0</v>
      </c>
      <c r="Y32" s="346">
        <f t="shared" si="53"/>
        <v>0</v>
      </c>
      <c r="Z32" s="346">
        <f t="shared" si="54"/>
        <v>0</v>
      </c>
      <c r="AA32" s="346">
        <f t="shared" si="55"/>
        <v>0</v>
      </c>
      <c r="AB32" s="346">
        <f t="shared" si="56"/>
        <v>0</v>
      </c>
      <c r="AC32" s="346">
        <f t="shared" si="57"/>
        <v>0</v>
      </c>
      <c r="AD32" s="135">
        <f>SUM(R32:AC32)</f>
        <v>0</v>
      </c>
      <c r="AE32" s="355">
        <f>IF(AD31=0,0,AD32/AD31)</f>
        <v>0</v>
      </c>
      <c r="AF32" s="354">
        <f>IF($O$54=0,0,AD32/$O$54)</f>
        <v>0</v>
      </c>
    </row>
    <row r="33" spans="1:32" s="65" customFormat="1" x14ac:dyDescent="0.35">
      <c r="A33" s="136" t="s">
        <v>107</v>
      </c>
      <c r="B33" s="338">
        <f>'3a-SalesForecastYear1'!O39</f>
        <v>0</v>
      </c>
      <c r="C33" s="346">
        <f>C31-C32</f>
        <v>0</v>
      </c>
      <c r="D33" s="346">
        <f t="shared" ref="D33:N33" si="58">D31-D32</f>
        <v>0</v>
      </c>
      <c r="E33" s="346">
        <f t="shared" si="58"/>
        <v>0</v>
      </c>
      <c r="F33" s="346">
        <f t="shared" si="58"/>
        <v>0</v>
      </c>
      <c r="G33" s="346">
        <f t="shared" si="58"/>
        <v>0</v>
      </c>
      <c r="H33" s="346">
        <f t="shared" si="58"/>
        <v>0</v>
      </c>
      <c r="I33" s="346">
        <f t="shared" si="58"/>
        <v>0</v>
      </c>
      <c r="J33" s="346">
        <f t="shared" si="58"/>
        <v>0</v>
      </c>
      <c r="K33" s="346">
        <f t="shared" si="58"/>
        <v>0</v>
      </c>
      <c r="L33" s="346">
        <f t="shared" si="58"/>
        <v>0</v>
      </c>
      <c r="M33" s="346">
        <f t="shared" si="58"/>
        <v>0</v>
      </c>
      <c r="N33" s="346">
        <f t="shared" si="58"/>
        <v>0</v>
      </c>
      <c r="O33" s="135">
        <f>SUM(C33:N33)</f>
        <v>0</v>
      </c>
      <c r="P33" s="355">
        <f>IF(O31=0,0,O33/O31)</f>
        <v>0</v>
      </c>
      <c r="Q33" s="354">
        <f>IF($O$55=0,0,O33/$O$55)</f>
        <v>0</v>
      </c>
      <c r="R33" s="345">
        <f>R31-R32</f>
        <v>0</v>
      </c>
      <c r="S33" s="345">
        <f t="shared" ref="S33:AC33" si="59">S31-S32</f>
        <v>0</v>
      </c>
      <c r="T33" s="345">
        <f t="shared" si="59"/>
        <v>0</v>
      </c>
      <c r="U33" s="345">
        <f t="shared" si="59"/>
        <v>0</v>
      </c>
      <c r="V33" s="345">
        <f t="shared" si="59"/>
        <v>0</v>
      </c>
      <c r="W33" s="345">
        <f t="shared" si="59"/>
        <v>0</v>
      </c>
      <c r="X33" s="345">
        <f t="shared" si="59"/>
        <v>0</v>
      </c>
      <c r="Y33" s="345">
        <f t="shared" si="59"/>
        <v>0</v>
      </c>
      <c r="Z33" s="345">
        <f t="shared" si="59"/>
        <v>0</v>
      </c>
      <c r="AA33" s="345">
        <f t="shared" si="59"/>
        <v>0</v>
      </c>
      <c r="AB33" s="345">
        <f t="shared" si="59"/>
        <v>0</v>
      </c>
      <c r="AC33" s="345">
        <f t="shared" si="59"/>
        <v>0</v>
      </c>
      <c r="AD33" s="135">
        <f>SUM(R33:AC33)</f>
        <v>0</v>
      </c>
      <c r="AE33" s="355">
        <f>IF(AD31=0,0,AD33/AD31)</f>
        <v>0</v>
      </c>
      <c r="AF33" s="354">
        <f>IF($O$55=0,0,AD33/$O$55)</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IF($O$52=0,0,O36/$O$52)</f>
        <v>0</v>
      </c>
      <c r="R36" s="343">
        <f>C36+(C36*$C$8)</f>
        <v>0</v>
      </c>
      <c r="S36" s="343">
        <f t="shared" ref="S36:AC36" si="60">D36+(D36*$C$8)</f>
        <v>0</v>
      </c>
      <c r="T36" s="343">
        <f t="shared" si="60"/>
        <v>0</v>
      </c>
      <c r="U36" s="343">
        <f t="shared" si="60"/>
        <v>0</v>
      </c>
      <c r="V36" s="343">
        <f t="shared" si="60"/>
        <v>0</v>
      </c>
      <c r="W36" s="343">
        <f t="shared" si="60"/>
        <v>0</v>
      </c>
      <c r="X36" s="343">
        <f t="shared" si="60"/>
        <v>0</v>
      </c>
      <c r="Y36" s="343">
        <f t="shared" si="60"/>
        <v>0</v>
      </c>
      <c r="Z36" s="343">
        <f t="shared" si="60"/>
        <v>0</v>
      </c>
      <c r="AA36" s="343">
        <f t="shared" si="60"/>
        <v>0</v>
      </c>
      <c r="AB36" s="343">
        <f t="shared" si="60"/>
        <v>0</v>
      </c>
      <c r="AC36" s="343">
        <f t="shared" si="60"/>
        <v>0</v>
      </c>
      <c r="AD36" s="362">
        <f>SUM(R36:AC36)</f>
        <v>0</v>
      </c>
      <c r="AE36" s="9"/>
      <c r="AF36" s="354">
        <f>IF($O$52=0,0,AD36/$O$52)</f>
        <v>0</v>
      </c>
    </row>
    <row r="37" spans="1:32" x14ac:dyDescent="0.35">
      <c r="A37" s="144" t="s">
        <v>109</v>
      </c>
      <c r="B37" s="339">
        <f>Category5_Annual_Sales</f>
        <v>0</v>
      </c>
      <c r="C37" s="345">
        <f>'3a-SalesForecastYear1'!C43+ ('3a-SalesForecastYear1'!C43*$C$7)</f>
        <v>0</v>
      </c>
      <c r="D37" s="345">
        <f>'3a-SalesForecastYear1'!D43+ ('3a-SalesForecastYear1'!D43*$C$7)</f>
        <v>0</v>
      </c>
      <c r="E37" s="345">
        <f>'3a-SalesForecastYear1'!E43+ ('3a-SalesForecastYear1'!E43*$C$7)</f>
        <v>0</v>
      </c>
      <c r="F37" s="345">
        <f>'3a-SalesForecastYear1'!F43+ ('3a-SalesForecastYear1'!F43*$C$7)</f>
        <v>0</v>
      </c>
      <c r="G37" s="345">
        <f>'3a-SalesForecastYear1'!G43+ ('3a-SalesForecastYear1'!G43*$C$7)</f>
        <v>0</v>
      </c>
      <c r="H37" s="345">
        <f>'3a-SalesForecastYear1'!H43+ ('3a-SalesForecastYear1'!H43*$C$7)</f>
        <v>0</v>
      </c>
      <c r="I37" s="345">
        <f>'3a-SalesForecastYear1'!I43+ ('3a-SalesForecastYear1'!I43*$C$7)</f>
        <v>0</v>
      </c>
      <c r="J37" s="345">
        <f>'3a-SalesForecastYear1'!J43+ ('3a-SalesForecastYear1'!J43*$C$7)</f>
        <v>0</v>
      </c>
      <c r="K37" s="345">
        <f>'3a-SalesForecastYear1'!K43+ ('3a-SalesForecastYear1'!K43*$C$7)</f>
        <v>0</v>
      </c>
      <c r="L37" s="345">
        <f>'3a-SalesForecastYear1'!L43+ ('3a-SalesForecastYear1'!L43*$C$7)</f>
        <v>0</v>
      </c>
      <c r="M37" s="345">
        <f>'3a-SalesForecastYear1'!M43+ ('3a-SalesForecastYear1'!M43*$C$7)</f>
        <v>0</v>
      </c>
      <c r="N37" s="345">
        <f>'3a-SalesForecastYear1'!N43+ ('3a-SalesForecastYear1'!N43*$C$7)</f>
        <v>0</v>
      </c>
      <c r="O37" s="135">
        <f>SUM(C37:N37)</f>
        <v>0</v>
      </c>
      <c r="P37" s="355">
        <f>(P38+P39)</f>
        <v>0</v>
      </c>
      <c r="Q37" s="354">
        <f>IF($O$53=0,0,O37/$O$53)</f>
        <v>0</v>
      </c>
      <c r="R37" s="345">
        <f t="shared" ref="R37:R38" si="61">C37+(C37*$C$8)</f>
        <v>0</v>
      </c>
      <c r="S37" s="345">
        <f t="shared" ref="S37:S38" si="62">D37+(D37*$C$8)</f>
        <v>0</v>
      </c>
      <c r="T37" s="345">
        <f t="shared" ref="T37:T38" si="63">E37+(E37*$C$8)</f>
        <v>0</v>
      </c>
      <c r="U37" s="345">
        <f t="shared" ref="U37:U38" si="64">F37+(F37*$C$8)</f>
        <v>0</v>
      </c>
      <c r="V37" s="345">
        <f t="shared" ref="V37:V38" si="65">G37+(G37*$C$8)</f>
        <v>0</v>
      </c>
      <c r="W37" s="345">
        <f t="shared" ref="W37:W38" si="66">H37+(H37*$C$8)</f>
        <v>0</v>
      </c>
      <c r="X37" s="345">
        <f t="shared" ref="X37:X38" si="67">I37+(I37*$C$8)</f>
        <v>0</v>
      </c>
      <c r="Y37" s="345">
        <f t="shared" ref="Y37:Y38" si="68">J37+(J37*$C$8)</f>
        <v>0</v>
      </c>
      <c r="Z37" s="345">
        <f t="shared" ref="Z37:Z38" si="69">K37+(K37*$C$8)</f>
        <v>0</v>
      </c>
      <c r="AA37" s="345">
        <f t="shared" ref="AA37:AA38" si="70">L37+(L37*$C$8)</f>
        <v>0</v>
      </c>
      <c r="AB37" s="345">
        <f t="shared" ref="AB37:AB38" si="71">M37+(M37*$C$8)</f>
        <v>0</v>
      </c>
      <c r="AC37" s="345">
        <f t="shared" ref="AC37:AC38" si="72">N37+(N37*$C$8)</f>
        <v>0</v>
      </c>
      <c r="AD37" s="135">
        <f>SUM(R37:AC37)</f>
        <v>0</v>
      </c>
      <c r="AE37" s="355">
        <f>(AE38+AE39)</f>
        <v>0</v>
      </c>
      <c r="AF37" s="354">
        <f>IF($O$53=0,0,AD37/$O$53)</f>
        <v>0</v>
      </c>
    </row>
    <row r="38" spans="1:32" x14ac:dyDescent="0.35">
      <c r="A38" s="144" t="s">
        <v>216</v>
      </c>
      <c r="B38" s="339">
        <f>'3a-SalesForecastYear1'!O44</f>
        <v>0</v>
      </c>
      <c r="C38" s="345">
        <f>'3a-SalesForecastYear1'!C44+ ('3a-SalesForecastYear1'!C44*$C$7)</f>
        <v>0</v>
      </c>
      <c r="D38" s="345">
        <f>'3a-SalesForecastYear1'!D44+ ('3a-SalesForecastYear1'!D44*$C$7)</f>
        <v>0</v>
      </c>
      <c r="E38" s="345">
        <f>'3a-SalesForecastYear1'!E44+ ('3a-SalesForecastYear1'!E44*$C$7)</f>
        <v>0</v>
      </c>
      <c r="F38" s="345">
        <f>'3a-SalesForecastYear1'!F44+ ('3a-SalesForecastYear1'!F44*$C$7)</f>
        <v>0</v>
      </c>
      <c r="G38" s="345">
        <f>'3a-SalesForecastYear1'!G44+ ('3a-SalesForecastYear1'!G44*$C$7)</f>
        <v>0</v>
      </c>
      <c r="H38" s="345">
        <f>'3a-SalesForecastYear1'!H44+ ('3a-SalesForecastYear1'!H44*$C$7)</f>
        <v>0</v>
      </c>
      <c r="I38" s="345">
        <f>'3a-SalesForecastYear1'!I44+ ('3a-SalesForecastYear1'!I44*$C$7)</f>
        <v>0</v>
      </c>
      <c r="J38" s="345">
        <f>'3a-SalesForecastYear1'!J44+ ('3a-SalesForecastYear1'!J44*$C$7)</f>
        <v>0</v>
      </c>
      <c r="K38" s="345">
        <f>'3a-SalesForecastYear1'!K44+ ('3a-SalesForecastYear1'!K44*$C$7)</f>
        <v>0</v>
      </c>
      <c r="L38" s="345">
        <f>'3a-SalesForecastYear1'!L44+ ('3a-SalesForecastYear1'!L44*$C$7)</f>
        <v>0</v>
      </c>
      <c r="M38" s="345">
        <f>'3a-SalesForecastYear1'!M44+ ('3a-SalesForecastYear1'!M44*$C$7)</f>
        <v>0</v>
      </c>
      <c r="N38" s="345">
        <f>'3a-SalesForecastYear1'!N44+ ('3a-SalesForecastYear1'!N44*$C$7)</f>
        <v>0</v>
      </c>
      <c r="O38" s="135">
        <f>SUM(C38:N38)</f>
        <v>0</v>
      </c>
      <c r="P38" s="355">
        <f>IF(O37=0,0,O38/O37)</f>
        <v>0</v>
      </c>
      <c r="Q38" s="354">
        <f>IF($O$54=0,0,O38/$O$54)</f>
        <v>0</v>
      </c>
      <c r="R38" s="345">
        <f t="shared" si="61"/>
        <v>0</v>
      </c>
      <c r="S38" s="345">
        <f t="shared" si="62"/>
        <v>0</v>
      </c>
      <c r="T38" s="345">
        <f t="shared" si="63"/>
        <v>0</v>
      </c>
      <c r="U38" s="345">
        <f t="shared" si="64"/>
        <v>0</v>
      </c>
      <c r="V38" s="345">
        <f t="shared" si="65"/>
        <v>0</v>
      </c>
      <c r="W38" s="345">
        <f t="shared" si="66"/>
        <v>0</v>
      </c>
      <c r="X38" s="345">
        <f t="shared" si="67"/>
        <v>0</v>
      </c>
      <c r="Y38" s="345">
        <f t="shared" si="68"/>
        <v>0</v>
      </c>
      <c r="Z38" s="345">
        <f t="shared" si="69"/>
        <v>0</v>
      </c>
      <c r="AA38" s="345">
        <f t="shared" si="70"/>
        <v>0</v>
      </c>
      <c r="AB38" s="345">
        <f t="shared" si="71"/>
        <v>0</v>
      </c>
      <c r="AC38" s="345">
        <f t="shared" si="72"/>
        <v>0</v>
      </c>
      <c r="AD38" s="135">
        <f>SUM(R38:AC38)</f>
        <v>0</v>
      </c>
      <c r="AE38" s="355">
        <f>IF(AD37=0,0,AD38/AD37)</f>
        <v>0</v>
      </c>
      <c r="AF38" s="354">
        <f>IF($O$54=0,0,AD38/$O$54)</f>
        <v>0</v>
      </c>
    </row>
    <row r="39" spans="1:32" x14ac:dyDescent="0.35">
      <c r="A39" s="136" t="s">
        <v>107</v>
      </c>
      <c r="B39" s="338">
        <f>'3a-SalesForecastYear1'!O45</f>
        <v>0</v>
      </c>
      <c r="C39" s="364">
        <f>C37-C38</f>
        <v>0</v>
      </c>
      <c r="D39" s="364">
        <f t="shared" ref="D39:N39" si="73">D37-D38</f>
        <v>0</v>
      </c>
      <c r="E39" s="364">
        <f t="shared" si="73"/>
        <v>0</v>
      </c>
      <c r="F39" s="364">
        <f t="shared" si="73"/>
        <v>0</v>
      </c>
      <c r="G39" s="364">
        <f t="shared" si="73"/>
        <v>0</v>
      </c>
      <c r="H39" s="364">
        <f t="shared" si="73"/>
        <v>0</v>
      </c>
      <c r="I39" s="364">
        <f t="shared" si="73"/>
        <v>0</v>
      </c>
      <c r="J39" s="364">
        <f t="shared" si="73"/>
        <v>0</v>
      </c>
      <c r="K39" s="364">
        <f t="shared" si="73"/>
        <v>0</v>
      </c>
      <c r="L39" s="364">
        <f t="shared" si="73"/>
        <v>0</v>
      </c>
      <c r="M39" s="364">
        <f t="shared" si="73"/>
        <v>0</v>
      </c>
      <c r="N39" s="364">
        <f t="shared" si="73"/>
        <v>0</v>
      </c>
      <c r="O39" s="135">
        <f>SUM(C39:N39)</f>
        <v>0</v>
      </c>
      <c r="P39" s="355">
        <f>IF(O37=0,0,O39/O37)</f>
        <v>0</v>
      </c>
      <c r="Q39" s="354">
        <f>IF($O$55=0,0,O39/$O$55)</f>
        <v>0</v>
      </c>
      <c r="R39" s="345">
        <f>R37-R38</f>
        <v>0</v>
      </c>
      <c r="S39" s="345">
        <f t="shared" ref="S39:AC39" si="74">S37-S38</f>
        <v>0</v>
      </c>
      <c r="T39" s="345">
        <f t="shared" si="74"/>
        <v>0</v>
      </c>
      <c r="U39" s="345">
        <f t="shared" si="74"/>
        <v>0</v>
      </c>
      <c r="V39" s="345">
        <f t="shared" si="74"/>
        <v>0</v>
      </c>
      <c r="W39" s="345">
        <f t="shared" si="74"/>
        <v>0</v>
      </c>
      <c r="X39" s="345">
        <f t="shared" si="74"/>
        <v>0</v>
      </c>
      <c r="Y39" s="345">
        <f t="shared" si="74"/>
        <v>0</v>
      </c>
      <c r="Z39" s="345">
        <f t="shared" si="74"/>
        <v>0</v>
      </c>
      <c r="AA39" s="345">
        <f t="shared" si="74"/>
        <v>0</v>
      </c>
      <c r="AB39" s="345">
        <f t="shared" si="74"/>
        <v>0</v>
      </c>
      <c r="AC39" s="345">
        <f t="shared" si="74"/>
        <v>0</v>
      </c>
      <c r="AD39" s="135">
        <f>SUM(R39:AC39)</f>
        <v>0</v>
      </c>
      <c r="AE39" s="355">
        <f>IF(AD37=0,0,AD39/AD37)</f>
        <v>0</v>
      </c>
      <c r="AF39" s="354">
        <f>IF($O$55=0,0,AD39/$O$55)</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75">SUM(C42:N42)</f>
        <v>0</v>
      </c>
      <c r="P42" s="9"/>
      <c r="Q42" s="354">
        <f>IF($O$52=0,0,O42/$O$52)</f>
        <v>0</v>
      </c>
      <c r="R42" s="344">
        <f>C42+(C42*$C$8)</f>
        <v>0</v>
      </c>
      <c r="S42" s="344">
        <f t="shared" ref="S42:AC42" si="76">D42+(D42*$C$8)</f>
        <v>0</v>
      </c>
      <c r="T42" s="344">
        <f t="shared" si="76"/>
        <v>0</v>
      </c>
      <c r="U42" s="344">
        <f t="shared" si="76"/>
        <v>0</v>
      </c>
      <c r="V42" s="344">
        <f t="shared" si="76"/>
        <v>0</v>
      </c>
      <c r="W42" s="344">
        <f t="shared" si="76"/>
        <v>0</v>
      </c>
      <c r="X42" s="344">
        <f t="shared" si="76"/>
        <v>0</v>
      </c>
      <c r="Y42" s="344">
        <f t="shared" si="76"/>
        <v>0</v>
      </c>
      <c r="Z42" s="344">
        <f t="shared" si="76"/>
        <v>0</v>
      </c>
      <c r="AA42" s="344">
        <f t="shared" si="76"/>
        <v>0</v>
      </c>
      <c r="AB42" s="344">
        <f t="shared" si="76"/>
        <v>0</v>
      </c>
      <c r="AC42" s="344">
        <f t="shared" si="76"/>
        <v>0</v>
      </c>
      <c r="AD42" s="362">
        <f t="shared" ref="AD42:AD48" si="77">SUM(R42:AC42)</f>
        <v>0</v>
      </c>
      <c r="AE42" s="9"/>
      <c r="AF42" s="354">
        <f>IF($O$52=0,0,AD42/$O$52)</f>
        <v>0</v>
      </c>
    </row>
    <row r="43" spans="1:32" x14ac:dyDescent="0.35">
      <c r="A43" s="144" t="s">
        <v>109</v>
      </c>
      <c r="B43" s="339">
        <f>Category6_Annual_Sales</f>
        <v>0</v>
      </c>
      <c r="C43" s="346">
        <f>'3a-SalesForecastYear1'!C49+('3a-SalesForecastYear1'!C49*$C$7)</f>
        <v>0</v>
      </c>
      <c r="D43" s="346">
        <f>'3a-SalesForecastYear1'!D49+('3a-SalesForecastYear1'!D49*$C$7)</f>
        <v>0</v>
      </c>
      <c r="E43" s="346">
        <f>'3a-SalesForecastYear1'!E49+('3a-SalesForecastYear1'!E49*$C$7)</f>
        <v>0</v>
      </c>
      <c r="F43" s="346">
        <f>'3a-SalesForecastYear1'!F49+('3a-SalesForecastYear1'!F49*$C$7)</f>
        <v>0</v>
      </c>
      <c r="G43" s="346">
        <f>'3a-SalesForecastYear1'!G49+('3a-SalesForecastYear1'!G49*$C$7)</f>
        <v>0</v>
      </c>
      <c r="H43" s="346">
        <f>'3a-SalesForecastYear1'!H49+('3a-SalesForecastYear1'!H49*$C$7)</f>
        <v>0</v>
      </c>
      <c r="I43" s="346">
        <f>'3a-SalesForecastYear1'!I49+('3a-SalesForecastYear1'!I49*$C$7)</f>
        <v>0</v>
      </c>
      <c r="J43" s="346">
        <f>'3a-SalesForecastYear1'!J49+('3a-SalesForecastYear1'!J49*$C$7)</f>
        <v>0</v>
      </c>
      <c r="K43" s="346">
        <f>'3a-SalesForecastYear1'!K49+('3a-SalesForecastYear1'!K49*$C$7)</f>
        <v>0</v>
      </c>
      <c r="L43" s="346">
        <f>'3a-SalesForecastYear1'!L49+('3a-SalesForecastYear1'!L49*$C$7)</f>
        <v>0</v>
      </c>
      <c r="M43" s="346">
        <f>'3a-SalesForecastYear1'!M49+('3a-SalesForecastYear1'!M49*$C$7)</f>
        <v>0</v>
      </c>
      <c r="N43" s="346">
        <f>'3a-SalesForecastYear1'!N49+('3a-SalesForecastYear1'!N49*$C$7)</f>
        <v>0</v>
      </c>
      <c r="O43" s="135">
        <f t="shared" si="75"/>
        <v>0</v>
      </c>
      <c r="P43" s="355">
        <f>(P44+P45)</f>
        <v>0</v>
      </c>
      <c r="Q43" s="354">
        <f>IF($O$53=0,0,O43/$O$53)</f>
        <v>0</v>
      </c>
      <c r="R43" s="346">
        <f t="shared" ref="R43:R44" si="78">C43+(C43*$C$8)</f>
        <v>0</v>
      </c>
      <c r="S43" s="346">
        <f t="shared" ref="S43:S44" si="79">D43+(D43*$C$8)</f>
        <v>0</v>
      </c>
      <c r="T43" s="346">
        <f t="shared" ref="T43:T44" si="80">E43+(E43*$C$8)</f>
        <v>0</v>
      </c>
      <c r="U43" s="346">
        <f t="shared" ref="U43:U44" si="81">F43+(F43*$C$8)</f>
        <v>0</v>
      </c>
      <c r="V43" s="346">
        <f t="shared" ref="V43:V44" si="82">G43+(G43*$C$8)</f>
        <v>0</v>
      </c>
      <c r="W43" s="346">
        <f t="shared" ref="W43:W44" si="83">H43+(H43*$C$8)</f>
        <v>0</v>
      </c>
      <c r="X43" s="346">
        <f t="shared" ref="X43:X44" si="84">I43+(I43*$C$8)</f>
        <v>0</v>
      </c>
      <c r="Y43" s="346">
        <f t="shared" ref="Y43:Y44" si="85">J43+(J43*$C$8)</f>
        <v>0</v>
      </c>
      <c r="Z43" s="346">
        <f t="shared" ref="Z43:Z44" si="86">K43+(K43*$C$8)</f>
        <v>0</v>
      </c>
      <c r="AA43" s="346">
        <f t="shared" ref="AA43:AA44" si="87">L43+(L43*$C$8)</f>
        <v>0</v>
      </c>
      <c r="AB43" s="346">
        <f t="shared" ref="AB43:AB44" si="88">M43+(M43*$C$8)</f>
        <v>0</v>
      </c>
      <c r="AC43" s="346">
        <f t="shared" ref="AC43:AC44" si="89">N43+(N43*$C$8)</f>
        <v>0</v>
      </c>
      <c r="AD43" s="135">
        <f t="shared" si="77"/>
        <v>0</v>
      </c>
      <c r="AE43" s="355">
        <f>(AE44+AE45)</f>
        <v>0</v>
      </c>
      <c r="AF43" s="354">
        <f>IF($O$53=0,0,AD43/$O$53)</f>
        <v>0</v>
      </c>
    </row>
    <row r="44" spans="1:32" x14ac:dyDescent="0.35">
      <c r="A44" s="152" t="s">
        <v>216</v>
      </c>
      <c r="B44" s="337">
        <f>'3a-SalesForecastYear1'!O50</f>
        <v>0</v>
      </c>
      <c r="C44" s="346">
        <f>'3a-SalesForecastYear1'!C50+('3a-SalesForecastYear1'!C50*$C$7)</f>
        <v>0</v>
      </c>
      <c r="D44" s="346">
        <f>'3a-SalesForecastYear1'!D50+('3a-SalesForecastYear1'!D50*$C$7)</f>
        <v>0</v>
      </c>
      <c r="E44" s="346">
        <f>'3a-SalesForecastYear1'!E50+('3a-SalesForecastYear1'!E50*$C$7)</f>
        <v>0</v>
      </c>
      <c r="F44" s="346">
        <f>'3a-SalesForecastYear1'!F50+('3a-SalesForecastYear1'!F50*$C$7)</f>
        <v>0</v>
      </c>
      <c r="G44" s="346">
        <f>'3a-SalesForecastYear1'!G50+('3a-SalesForecastYear1'!G50*$C$7)</f>
        <v>0</v>
      </c>
      <c r="H44" s="346">
        <f>'3a-SalesForecastYear1'!H50+('3a-SalesForecastYear1'!H50*$C$7)</f>
        <v>0</v>
      </c>
      <c r="I44" s="346">
        <f>'3a-SalesForecastYear1'!I50+('3a-SalesForecastYear1'!I50*$C$7)</f>
        <v>0</v>
      </c>
      <c r="J44" s="346">
        <f>'3a-SalesForecastYear1'!J50+('3a-SalesForecastYear1'!J50*$C$7)</f>
        <v>0</v>
      </c>
      <c r="K44" s="346">
        <f>'3a-SalesForecastYear1'!K50+('3a-SalesForecastYear1'!K50*$C$7)</f>
        <v>0</v>
      </c>
      <c r="L44" s="346">
        <f>'3a-SalesForecastYear1'!L50+('3a-SalesForecastYear1'!L50*$C$7)</f>
        <v>0</v>
      </c>
      <c r="M44" s="346">
        <f>'3a-SalesForecastYear1'!M50+('3a-SalesForecastYear1'!M50*$C$7)</f>
        <v>0</v>
      </c>
      <c r="N44" s="346">
        <f>'3a-SalesForecastYear1'!N50+('3a-SalesForecastYear1'!N50*$C$7)</f>
        <v>0</v>
      </c>
      <c r="O44" s="135">
        <f t="shared" si="75"/>
        <v>0</v>
      </c>
      <c r="P44" s="355">
        <f>IF(O43=0,0,O44/O43)</f>
        <v>0</v>
      </c>
      <c r="Q44" s="354">
        <f>IF($O$54=0,0,O44/$O$54)</f>
        <v>0</v>
      </c>
      <c r="R44" s="346">
        <f t="shared" si="78"/>
        <v>0</v>
      </c>
      <c r="S44" s="346">
        <f t="shared" si="79"/>
        <v>0</v>
      </c>
      <c r="T44" s="346">
        <f t="shared" si="80"/>
        <v>0</v>
      </c>
      <c r="U44" s="346">
        <f t="shared" si="81"/>
        <v>0</v>
      </c>
      <c r="V44" s="346">
        <f t="shared" si="82"/>
        <v>0</v>
      </c>
      <c r="W44" s="346">
        <f t="shared" si="83"/>
        <v>0</v>
      </c>
      <c r="X44" s="346">
        <f t="shared" si="84"/>
        <v>0</v>
      </c>
      <c r="Y44" s="346">
        <f t="shared" si="85"/>
        <v>0</v>
      </c>
      <c r="Z44" s="346">
        <f t="shared" si="86"/>
        <v>0</v>
      </c>
      <c r="AA44" s="346">
        <f t="shared" si="87"/>
        <v>0</v>
      </c>
      <c r="AB44" s="346">
        <f t="shared" si="88"/>
        <v>0</v>
      </c>
      <c r="AC44" s="346">
        <f t="shared" si="89"/>
        <v>0</v>
      </c>
      <c r="AD44" s="135">
        <f t="shared" si="77"/>
        <v>0</v>
      </c>
      <c r="AE44" s="355">
        <f>IF(AD43=0,0,AD44/AD43)</f>
        <v>0</v>
      </c>
      <c r="AF44" s="354">
        <f>IF($O$54=0,0,AD44/$O$54)</f>
        <v>0</v>
      </c>
    </row>
    <row r="45" spans="1:32" x14ac:dyDescent="0.35">
      <c r="A45" s="134" t="s">
        <v>107</v>
      </c>
      <c r="B45" s="340">
        <f>'3a-SalesForecastYear1'!O51</f>
        <v>0</v>
      </c>
      <c r="C45" s="345">
        <f>C43-C44</f>
        <v>0</v>
      </c>
      <c r="D45" s="345">
        <f t="shared" ref="D45:N45" si="90">D43-D44</f>
        <v>0</v>
      </c>
      <c r="E45" s="345">
        <f t="shared" si="90"/>
        <v>0</v>
      </c>
      <c r="F45" s="345">
        <f t="shared" si="90"/>
        <v>0</v>
      </c>
      <c r="G45" s="345">
        <f t="shared" si="90"/>
        <v>0</v>
      </c>
      <c r="H45" s="345">
        <f t="shared" si="90"/>
        <v>0</v>
      </c>
      <c r="I45" s="345">
        <f t="shared" si="90"/>
        <v>0</v>
      </c>
      <c r="J45" s="345">
        <f t="shared" si="90"/>
        <v>0</v>
      </c>
      <c r="K45" s="345">
        <f t="shared" si="90"/>
        <v>0</v>
      </c>
      <c r="L45" s="345">
        <f t="shared" si="90"/>
        <v>0</v>
      </c>
      <c r="M45" s="345">
        <f t="shared" si="90"/>
        <v>0</v>
      </c>
      <c r="N45" s="345">
        <f t="shared" si="90"/>
        <v>0</v>
      </c>
      <c r="O45" s="135">
        <f t="shared" si="75"/>
        <v>0</v>
      </c>
      <c r="P45" s="355">
        <f>IF(O43=0,0,O45/O43)</f>
        <v>0</v>
      </c>
      <c r="Q45" s="354">
        <f>IF($O$55=0,0,O45/$O$55)</f>
        <v>0</v>
      </c>
      <c r="R45" s="345">
        <f>R43-R44</f>
        <v>0</v>
      </c>
      <c r="S45" s="345">
        <f t="shared" ref="S45:AC45" si="91">S43-S44</f>
        <v>0</v>
      </c>
      <c r="T45" s="345">
        <f t="shared" si="91"/>
        <v>0</v>
      </c>
      <c r="U45" s="345">
        <f t="shared" si="91"/>
        <v>0</v>
      </c>
      <c r="V45" s="345">
        <f t="shared" si="91"/>
        <v>0</v>
      </c>
      <c r="W45" s="345">
        <f t="shared" si="91"/>
        <v>0</v>
      </c>
      <c r="X45" s="345">
        <f t="shared" si="91"/>
        <v>0</v>
      </c>
      <c r="Y45" s="345">
        <f t="shared" si="91"/>
        <v>0</v>
      </c>
      <c r="Z45" s="345">
        <f t="shared" si="91"/>
        <v>0</v>
      </c>
      <c r="AA45" s="345">
        <f t="shared" si="91"/>
        <v>0</v>
      </c>
      <c r="AB45" s="345">
        <f t="shared" si="91"/>
        <v>0</v>
      </c>
      <c r="AC45" s="345">
        <f t="shared" si="91"/>
        <v>0</v>
      </c>
      <c r="AD45" s="135">
        <f t="shared" si="77"/>
        <v>0</v>
      </c>
      <c r="AE45" s="355">
        <f>IF(AD43=0,0,AD45/AD43)</f>
        <v>0</v>
      </c>
      <c r="AF45" s="354">
        <f>IF($O$55=0,0,AD45/$O$55)</f>
        <v>0</v>
      </c>
    </row>
    <row r="46" spans="1:32" x14ac:dyDescent="0.35">
      <c r="A46" s="153" t="s">
        <v>108</v>
      </c>
      <c r="B46" s="153">
        <f>Units_Annual_Total</f>
        <v>0</v>
      </c>
      <c r="C46" s="361">
        <f>C12+C18+C24+C30+C36+C42</f>
        <v>0</v>
      </c>
      <c r="D46" s="361">
        <f t="shared" ref="D46:N46" si="92">D12+D18+D24+D30+D36+D42</f>
        <v>0</v>
      </c>
      <c r="E46" s="361">
        <f t="shared" si="92"/>
        <v>0</v>
      </c>
      <c r="F46" s="361">
        <f t="shared" si="92"/>
        <v>0</v>
      </c>
      <c r="G46" s="361">
        <f t="shared" si="92"/>
        <v>0</v>
      </c>
      <c r="H46" s="361">
        <f t="shared" si="92"/>
        <v>0</v>
      </c>
      <c r="I46" s="361">
        <f t="shared" si="92"/>
        <v>0</v>
      </c>
      <c r="J46" s="361">
        <f t="shared" si="92"/>
        <v>0</v>
      </c>
      <c r="K46" s="361">
        <f t="shared" si="92"/>
        <v>0</v>
      </c>
      <c r="L46" s="361">
        <f t="shared" si="92"/>
        <v>0</v>
      </c>
      <c r="M46" s="361">
        <f t="shared" si="92"/>
        <v>0</v>
      </c>
      <c r="N46" s="361">
        <f t="shared" si="92"/>
        <v>0</v>
      </c>
      <c r="O46" s="362">
        <f t="shared" si="75"/>
        <v>0</v>
      </c>
      <c r="P46" s="9"/>
      <c r="Q46" s="133"/>
      <c r="R46" s="361">
        <f>R12+R18+R24+R30+R36+R42</f>
        <v>0</v>
      </c>
      <c r="S46" s="361">
        <f t="shared" ref="S46:AC46" si="93">S12+S18+S24+S30+S36+S42</f>
        <v>0</v>
      </c>
      <c r="T46" s="361">
        <f t="shared" si="93"/>
        <v>0</v>
      </c>
      <c r="U46" s="361">
        <f t="shared" si="93"/>
        <v>0</v>
      </c>
      <c r="V46" s="361">
        <f t="shared" si="93"/>
        <v>0</v>
      </c>
      <c r="W46" s="361">
        <f t="shared" si="93"/>
        <v>0</v>
      </c>
      <c r="X46" s="361">
        <f t="shared" si="93"/>
        <v>0</v>
      </c>
      <c r="Y46" s="361">
        <f t="shared" si="93"/>
        <v>0</v>
      </c>
      <c r="Z46" s="361">
        <f t="shared" si="93"/>
        <v>0</v>
      </c>
      <c r="AA46" s="361">
        <f t="shared" si="93"/>
        <v>0</v>
      </c>
      <c r="AB46" s="361">
        <f t="shared" si="93"/>
        <v>0</v>
      </c>
      <c r="AC46" s="361">
        <f t="shared" si="93"/>
        <v>0</v>
      </c>
      <c r="AD46" s="362">
        <f t="shared" si="77"/>
        <v>0</v>
      </c>
      <c r="AE46" s="9"/>
      <c r="AF46" s="133"/>
    </row>
    <row r="47" spans="1:32" x14ac:dyDescent="0.35">
      <c r="A47" s="154" t="s">
        <v>109</v>
      </c>
      <c r="B47" s="341">
        <f>Sales_Annual_Total</f>
        <v>0</v>
      </c>
      <c r="C47" s="155">
        <f t="shared" ref="C47:N48" si="94">C13+C19+C25+C31+C37+C43</f>
        <v>0</v>
      </c>
      <c r="D47" s="155">
        <f t="shared" si="94"/>
        <v>0</v>
      </c>
      <c r="E47" s="155">
        <f t="shared" si="94"/>
        <v>0</v>
      </c>
      <c r="F47" s="155">
        <f t="shared" si="94"/>
        <v>0</v>
      </c>
      <c r="G47" s="155">
        <f t="shared" si="94"/>
        <v>0</v>
      </c>
      <c r="H47" s="155">
        <f t="shared" si="94"/>
        <v>0</v>
      </c>
      <c r="I47" s="155">
        <f t="shared" si="94"/>
        <v>0</v>
      </c>
      <c r="J47" s="155">
        <f t="shared" si="94"/>
        <v>0</v>
      </c>
      <c r="K47" s="155">
        <f t="shared" si="94"/>
        <v>0</v>
      </c>
      <c r="L47" s="155">
        <f t="shared" si="94"/>
        <v>0</v>
      </c>
      <c r="M47" s="155">
        <f t="shared" si="94"/>
        <v>0</v>
      </c>
      <c r="N47" s="155">
        <f t="shared" si="94"/>
        <v>0</v>
      </c>
      <c r="O47" s="135">
        <f t="shared" si="75"/>
        <v>0</v>
      </c>
      <c r="P47" s="9"/>
      <c r="Q47" s="133"/>
      <c r="R47" s="155">
        <f t="shared" ref="R47:AC47" si="95">R13+R19+R25+R31+R37+R43</f>
        <v>0</v>
      </c>
      <c r="S47" s="155">
        <f t="shared" si="95"/>
        <v>0</v>
      </c>
      <c r="T47" s="155">
        <f t="shared" si="95"/>
        <v>0</v>
      </c>
      <c r="U47" s="155">
        <f t="shared" si="95"/>
        <v>0</v>
      </c>
      <c r="V47" s="155">
        <f t="shared" si="95"/>
        <v>0</v>
      </c>
      <c r="W47" s="155">
        <f t="shared" si="95"/>
        <v>0</v>
      </c>
      <c r="X47" s="155">
        <f t="shared" si="95"/>
        <v>0</v>
      </c>
      <c r="Y47" s="155">
        <f t="shared" si="95"/>
        <v>0</v>
      </c>
      <c r="Z47" s="155">
        <f t="shared" si="95"/>
        <v>0</v>
      </c>
      <c r="AA47" s="155">
        <f t="shared" si="95"/>
        <v>0</v>
      </c>
      <c r="AB47" s="155">
        <f t="shared" si="95"/>
        <v>0</v>
      </c>
      <c r="AC47" s="155">
        <f t="shared" si="95"/>
        <v>0</v>
      </c>
      <c r="AD47" s="135">
        <f t="shared" si="77"/>
        <v>0</v>
      </c>
      <c r="AE47" s="9"/>
      <c r="AF47" s="133"/>
    </row>
    <row r="48" spans="1:32" x14ac:dyDescent="0.35">
      <c r="A48" s="156" t="s">
        <v>105</v>
      </c>
      <c r="B48" s="342">
        <f>COGS_Annual_Total</f>
        <v>0</v>
      </c>
      <c r="C48" s="157">
        <f>C14+C20+C26+C32+C38+C44</f>
        <v>0</v>
      </c>
      <c r="D48" s="157">
        <f t="shared" si="94"/>
        <v>0</v>
      </c>
      <c r="E48" s="157">
        <f t="shared" si="94"/>
        <v>0</v>
      </c>
      <c r="F48" s="157">
        <f t="shared" si="94"/>
        <v>0</v>
      </c>
      <c r="G48" s="157">
        <f t="shared" si="94"/>
        <v>0</v>
      </c>
      <c r="H48" s="157">
        <f t="shared" si="94"/>
        <v>0</v>
      </c>
      <c r="I48" s="157">
        <f t="shared" si="94"/>
        <v>0</v>
      </c>
      <c r="J48" s="157">
        <f t="shared" si="94"/>
        <v>0</v>
      </c>
      <c r="K48" s="157">
        <f t="shared" si="94"/>
        <v>0</v>
      </c>
      <c r="L48" s="157">
        <f t="shared" si="94"/>
        <v>0</v>
      </c>
      <c r="M48" s="157">
        <f t="shared" si="94"/>
        <v>0</v>
      </c>
      <c r="N48" s="157">
        <f t="shared" si="94"/>
        <v>0</v>
      </c>
      <c r="O48" s="135">
        <f t="shared" si="75"/>
        <v>0</v>
      </c>
      <c r="P48" s="9"/>
      <c r="Q48" s="133"/>
      <c r="R48" s="157">
        <f>R14+R20+R26+R32+R38+R44</f>
        <v>0</v>
      </c>
      <c r="S48" s="157">
        <f t="shared" ref="S48:AC48" si="96">S14+S20+S26+S32+S38+S44</f>
        <v>0</v>
      </c>
      <c r="T48" s="157">
        <f t="shared" si="96"/>
        <v>0</v>
      </c>
      <c r="U48" s="157">
        <f t="shared" si="96"/>
        <v>0</v>
      </c>
      <c r="V48" s="157">
        <f t="shared" si="96"/>
        <v>0</v>
      </c>
      <c r="W48" s="157">
        <f t="shared" si="96"/>
        <v>0</v>
      </c>
      <c r="X48" s="157">
        <f t="shared" si="96"/>
        <v>0</v>
      </c>
      <c r="Y48" s="157">
        <f t="shared" si="96"/>
        <v>0</v>
      </c>
      <c r="Z48" s="157">
        <f t="shared" si="96"/>
        <v>0</v>
      </c>
      <c r="AA48" s="157">
        <f t="shared" si="96"/>
        <v>0</v>
      </c>
      <c r="AB48" s="157">
        <f t="shared" si="96"/>
        <v>0</v>
      </c>
      <c r="AC48" s="157">
        <f t="shared" si="96"/>
        <v>0</v>
      </c>
      <c r="AD48" s="135">
        <f t="shared" si="77"/>
        <v>0</v>
      </c>
      <c r="AE48" s="9"/>
      <c r="AF48" s="133"/>
    </row>
    <row r="49" spans="1:32" x14ac:dyDescent="0.35">
      <c r="A49" s="156" t="s">
        <v>110</v>
      </c>
      <c r="B49" s="342">
        <f>Margin_Annual_Total</f>
        <v>0</v>
      </c>
      <c r="C49" s="158">
        <f>C47-C48</f>
        <v>0</v>
      </c>
      <c r="D49" s="158">
        <f t="shared" ref="D49:N49" si="97">D47-D48</f>
        <v>0</v>
      </c>
      <c r="E49" s="158">
        <f t="shared" si="97"/>
        <v>0</v>
      </c>
      <c r="F49" s="158">
        <f t="shared" si="97"/>
        <v>0</v>
      </c>
      <c r="G49" s="158">
        <f t="shared" si="97"/>
        <v>0</v>
      </c>
      <c r="H49" s="158">
        <f t="shared" si="97"/>
        <v>0</v>
      </c>
      <c r="I49" s="158">
        <f t="shared" si="97"/>
        <v>0</v>
      </c>
      <c r="J49" s="158">
        <f t="shared" si="97"/>
        <v>0</v>
      </c>
      <c r="K49" s="158">
        <f t="shared" si="97"/>
        <v>0</v>
      </c>
      <c r="L49" s="158">
        <f t="shared" si="97"/>
        <v>0</v>
      </c>
      <c r="M49" s="158">
        <f t="shared" si="97"/>
        <v>0</v>
      </c>
      <c r="N49" s="158">
        <f t="shared" si="97"/>
        <v>0</v>
      </c>
      <c r="O49" s="145">
        <f>O15+O21+O27+O33+O39+O45</f>
        <v>0</v>
      </c>
      <c r="P49" s="9"/>
      <c r="Q49" s="133"/>
      <c r="R49" s="158">
        <f>R47-R48</f>
        <v>0</v>
      </c>
      <c r="S49" s="158">
        <f t="shared" ref="S49:AC49" si="98">S47-S48</f>
        <v>0</v>
      </c>
      <c r="T49" s="158">
        <f t="shared" si="98"/>
        <v>0</v>
      </c>
      <c r="U49" s="158">
        <f t="shared" si="98"/>
        <v>0</v>
      </c>
      <c r="V49" s="158">
        <f t="shared" si="98"/>
        <v>0</v>
      </c>
      <c r="W49" s="158">
        <f t="shared" si="98"/>
        <v>0</v>
      </c>
      <c r="X49" s="158">
        <f t="shared" si="98"/>
        <v>0</v>
      </c>
      <c r="Y49" s="158">
        <f t="shared" si="98"/>
        <v>0</v>
      </c>
      <c r="Z49" s="158">
        <f t="shared" si="98"/>
        <v>0</v>
      </c>
      <c r="AA49" s="158">
        <f t="shared" si="98"/>
        <v>0</v>
      </c>
      <c r="AB49" s="158">
        <f t="shared" si="98"/>
        <v>0</v>
      </c>
      <c r="AC49" s="158">
        <f t="shared" si="98"/>
        <v>0</v>
      </c>
      <c r="AD49" s="145">
        <f>AD15+AD21+AD27+AD33+AD39+AD45</f>
        <v>0</v>
      </c>
      <c r="AE49" s="9"/>
      <c r="AF49" s="133"/>
    </row>
  </sheetData>
  <sheetProtection password="CC3D" sheet="1" objects="1" scenarios="1" formatColumns="0"/>
  <mergeCells count="1">
    <mergeCell ref="C5:D5"/>
  </mergeCells>
  <phoneticPr fontId="3" type="noConversion"/>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A1:R45"/>
  <sheetViews>
    <sheetView zoomScaleNormal="100" zoomScalePageLayoutView="50" workbookViewId="0">
      <selection activeCell="H20" sqref="H20"/>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0.3</v>
      </c>
      <c r="D9" s="206">
        <v>0.3</v>
      </c>
      <c r="E9" s="206">
        <v>0.3</v>
      </c>
    </row>
    <row r="10" spans="2:5" x14ac:dyDescent="0.35">
      <c r="B10" s="205" t="s">
        <v>281</v>
      </c>
      <c r="C10" s="206">
        <v>0.3</v>
      </c>
      <c r="D10" s="206">
        <v>0.3</v>
      </c>
      <c r="E10" s="206">
        <v>0.3</v>
      </c>
    </row>
    <row r="11" spans="2:5" x14ac:dyDescent="0.35">
      <c r="B11" s="205" t="s">
        <v>282</v>
      </c>
      <c r="C11" s="206">
        <v>0.4</v>
      </c>
      <c r="D11" s="206">
        <v>0.4</v>
      </c>
      <c r="E11" s="206">
        <v>0.4</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0</v>
      </c>
      <c r="D17" s="206">
        <v>0</v>
      </c>
      <c r="E17" s="206">
        <v>0</v>
      </c>
    </row>
    <row r="18" spans="2:18" x14ac:dyDescent="0.35">
      <c r="B18" s="207" t="s">
        <v>281</v>
      </c>
      <c r="C18" s="206">
        <v>1</v>
      </c>
      <c r="D18" s="206">
        <v>1</v>
      </c>
      <c r="E18" s="206">
        <v>1</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 t="shared" si="3"/>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0.2</v>
      </c>
      <c r="D39" s="42"/>
      <c r="E39" s="42"/>
      <c r="F39" s="43"/>
      <c r="G39" s="46"/>
    </row>
    <row r="40" spans="2:18" s="63" customFormat="1" x14ac:dyDescent="0.35">
      <c r="B40" s="390" t="s">
        <v>356</v>
      </c>
      <c r="C40" s="407">
        <v>0.2</v>
      </c>
      <c r="D40" s="42"/>
      <c r="E40" s="42"/>
      <c r="F40" s="43"/>
      <c r="G40" s="46"/>
    </row>
    <row r="41" spans="2:18" s="63" customFormat="1" x14ac:dyDescent="0.35">
      <c r="B41" s="390" t="s">
        <v>357</v>
      </c>
      <c r="C41" s="407">
        <v>0.2</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password="CC3D" sheet="1" objects="1" scenarios="1"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1:R38"/>
  <sheetViews>
    <sheetView topLeftCell="A4" zoomScaleNormal="100" zoomScalePageLayoutView="60" workbookViewId="0">
      <selection activeCell="B35" sqref="B35"/>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A1:M36"/>
  <sheetViews>
    <sheetView topLeftCell="A19" zoomScaleNormal="100" zoomScalePageLayoutView="70" workbookViewId="0">
      <selection activeCell="B28" sqref="B2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A1:S34"/>
  <sheetViews>
    <sheetView zoomScaleNormal="100" zoomScalePageLayoutView="80" workbookViewId="0">
      <selection activeCell="D37" sqref="D3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s="71" customFormat="1" x14ac:dyDescent="0.35">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row>
    <row r="19" spans="1:17" x14ac:dyDescent="0.35">
      <c r="A19" s="71"/>
      <c r="B19" s="220" t="s">
        <v>265</v>
      </c>
      <c r="C19" s="105"/>
      <c r="D19" s="105"/>
      <c r="E19" s="105"/>
      <c r="F19" s="105"/>
      <c r="G19" s="105"/>
      <c r="H19" s="105"/>
      <c r="I19" s="105"/>
      <c r="J19" s="105"/>
      <c r="K19" s="105"/>
      <c r="L19" s="105"/>
      <c r="M19" s="105"/>
      <c r="N19" s="105"/>
      <c r="O19" s="74"/>
      <c r="Q19" s="71"/>
    </row>
    <row r="20" spans="1:17" s="71" customFormat="1" x14ac:dyDescent="0.35">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row>
    <row r="21" spans="1:17" s="71" customFormat="1" x14ac:dyDescent="0.35">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row>
    <row r="22" spans="1:17" s="71" customFormat="1" x14ac:dyDescent="0.35">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row>
    <row r="23" spans="1:17" x14ac:dyDescent="0.35">
      <c r="A23" s="71"/>
      <c r="B23" s="220" t="s">
        <v>25</v>
      </c>
      <c r="C23" s="105"/>
      <c r="D23" s="222"/>
      <c r="E23" s="222"/>
      <c r="F23" s="222"/>
      <c r="G23" s="222"/>
      <c r="H23" s="222"/>
      <c r="I23" s="222"/>
      <c r="J23" s="222"/>
      <c r="K23" s="222"/>
      <c r="L23" s="222"/>
      <c r="M23" s="222"/>
      <c r="N23" s="222"/>
      <c r="O23" s="74"/>
      <c r="Q23" s="71"/>
    </row>
    <row r="24" spans="1:17" s="71" customFormat="1" x14ac:dyDescent="0.35">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s="71" customFormat="1" x14ac:dyDescent="0.35">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row>
    <row r="30" spans="1:17" s="71" customFormat="1" x14ac:dyDescent="0.35">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s="71" customFormat="1" x14ac:dyDescent="0.35">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topLeftCell="K4" zoomScaleNormal="100" zoomScalePageLayoutView="80" workbookViewId="0">
      <selection activeCell="AB27" sqref="AB27"/>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topLeftCell="A13" zoomScale="70" zoomScaleNormal="70" zoomScalePageLayoutView="50" workbookViewId="0">
      <selection activeCell="C30" sqref="C30"/>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C45-C48-C50-C51-C55</f>
        <v>0</v>
      </c>
      <c r="D64" s="539">
        <f>D45-D48-D50-D51-D55</f>
        <v>0</v>
      </c>
      <c r="E64" s="539">
        <f>E45-E48-E50-E51-E55</f>
        <v>0</v>
      </c>
      <c r="F64" s="539">
        <f>F45-F48-F50-F51-F55</f>
        <v>0</v>
      </c>
      <c r="G64" s="539">
        <f>G45-G48-G50-G51-G55</f>
        <v>0</v>
      </c>
      <c r="H64" s="539">
        <f t="shared" ref="H64:N64" si="13">+H45-H48-H50-H51-H55</f>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password="CC3D"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zoomScale="90" zoomScaleNormal="90" zoomScalePageLayoutView="70" workbookViewId="0">
      <selection activeCell="H60" sqref="H60"/>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c r="E57" s="48">
        <f>E23-E24-E43-E56</f>
        <v>0</v>
      </c>
      <c r="F57" s="268"/>
      <c r="G57" s="48">
        <f>G23-G24-G43-G56</f>
        <v>0</v>
      </c>
      <c r="H57" s="268"/>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'3b-SalesForecastYrs1-3'!C49-('2b-PayrollYrs1-3'!$E$26/12)-'6b-CashFlowYrs1-3'!C19-'Amortization&amp;Depreciation'!C123-'Amortization&amp;Depreciation'!C39-'Amortization&amp;Depreciation'!C19-'6b-CashFlowYrs1-3'!C25</f>
        <v>0</v>
      </c>
      <c r="D63" s="551">
        <f>'3b-SalesForecastYrs1-3'!D49-('2b-PayrollYrs1-3'!$E$26/12)-'6b-CashFlowYrs1-3'!D19-'Amortization&amp;Depreciation'!D123-'Amortization&amp;Depreciation'!D39-'Amortization&amp;Depreciation'!D19-'6b-CashFlowYrs1-3'!D25</f>
        <v>0</v>
      </c>
      <c r="E63" s="551">
        <f>'3b-SalesForecastYrs1-3'!E49-('2b-PayrollYrs1-3'!$E$26/12)-'6b-CashFlowYrs1-3'!E19-'Amortization&amp;Depreciation'!E123-'Amortization&amp;Depreciation'!E39-'Amortization&amp;Depreciation'!E19-'6b-CashFlowYrs1-3'!E25</f>
        <v>0</v>
      </c>
      <c r="F63" s="551">
        <f>'3b-SalesForecastYrs1-3'!F49-('2b-PayrollYrs1-3'!$E$26/12)-'6b-CashFlowYrs1-3'!F19-'Amortization&amp;Depreciation'!F123-'Amortization&amp;Depreciation'!F39-'Amortization&amp;Depreciation'!F19-'6b-CashFlowYrs1-3'!F25</f>
        <v>0</v>
      </c>
      <c r="G63" s="551">
        <f>'3b-SalesForecastYrs1-3'!G49-('2b-PayrollYrs1-3'!$E$26/12)-'6b-CashFlowYrs1-3'!G19-'Amortization&amp;Depreciation'!G123-'Amortization&amp;Depreciation'!G39-'Amortization&amp;Depreciation'!G19-'6b-CashFlowYrs1-3'!G25</f>
        <v>0</v>
      </c>
      <c r="H63" s="551">
        <f>'3b-SalesForecastYrs1-3'!H49-('2b-PayrollYrs1-3'!$E$26/12)-'6b-CashFlowYrs1-3'!H19-'Amortization&amp;Depreciation'!H123-'Amortization&amp;Depreciation'!H39-'Amortization&amp;Depreciation'!H19-'6b-CashFlowYrs1-3'!H25</f>
        <v>0</v>
      </c>
      <c r="I63" s="551">
        <f>'3b-SalesForecastYrs1-3'!I49-('2b-PayrollYrs1-3'!$E$26/12)-'6b-CashFlowYrs1-3'!I19-'Amortization&amp;Depreciation'!I123-'Amortization&amp;Depreciation'!I39-'Amortization&amp;Depreciation'!I19-'6b-CashFlowYrs1-3'!I25</f>
        <v>0</v>
      </c>
      <c r="J63" s="551">
        <f>'3b-SalesForecastYrs1-3'!J49-('2b-PayrollYrs1-3'!$E$26/12)-'6b-CashFlowYrs1-3'!J19-'Amortization&amp;Depreciation'!J123-'Amortization&amp;Depreciation'!J39-'Amortization&amp;Depreciation'!J19-'6b-CashFlowYrs1-3'!J25</f>
        <v>0</v>
      </c>
      <c r="K63" s="551">
        <f>'3b-SalesForecastYrs1-3'!K49-('2b-PayrollYrs1-3'!$E$26/12)-'6b-CashFlowYrs1-3'!K19-'Amortization&amp;Depreciation'!K123-'Amortization&amp;Depreciation'!K39-'Amortization&amp;Depreciation'!K19-'6b-CashFlowYrs1-3'!K25</f>
        <v>0</v>
      </c>
      <c r="L63" s="551">
        <f>'3b-SalesForecastYrs1-3'!L49-('2b-PayrollYrs1-3'!$E$26/12)-'6b-CashFlowYrs1-3'!L19-'Amortization&amp;Depreciation'!L123-'Amortization&amp;Depreciation'!L39-'Amortization&amp;Depreciation'!L19-'6b-CashFlowYrs1-3'!L25</f>
        <v>0</v>
      </c>
      <c r="M63" s="551">
        <f>'3b-SalesForecastYrs1-3'!M49-('2b-PayrollYrs1-3'!$E$26/12)-'6b-CashFlowYrs1-3'!M19-'Amortization&amp;Depreciation'!M123-'Amortization&amp;Depreciation'!M39-'Amortization&amp;Depreciation'!M19-'6b-CashFlowYrs1-3'!M25</f>
        <v>0</v>
      </c>
      <c r="N63" s="551">
        <f>'3b-SalesForecastYrs1-3'!N49-('2b-PayrollYrs1-3'!$E$26/12)-'6b-CashFlowYrs1-3'!N19-'Amortization&amp;Depreciation'!N123-'Amortization&amp;Depreciation'!N39-'Amortization&amp;Depreciation'!N19-'6b-CashFlowYrs1-3'!N25</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('3b-SalesForecastYrs1-3'!R49-('2b-PayrollYrs1-3'!$G$26/12)-'6b-CashFlowYrs1-3'!P19)-'Amortization&amp;Depreciation'!C127-'Amortization&amp;Depreciation'!C43-'Amortization&amp;Depreciation'!C23-'6b-CashFlowYrs1-3'!P25</f>
        <v>0</v>
      </c>
      <c r="D67" s="551">
        <f>('3b-SalesForecastYrs1-3'!S49-('2b-PayrollYrs1-3'!$G$26/12)-'6b-CashFlowYrs1-3'!Q19)-'Amortization&amp;Depreciation'!D127-'Amortization&amp;Depreciation'!D43-'Amortization&amp;Depreciation'!D23-'6b-CashFlowYrs1-3'!Q25</f>
        <v>0</v>
      </c>
      <c r="E67" s="551">
        <f>('3b-SalesForecastYrs1-3'!T49-('2b-PayrollYrs1-3'!$G$26/12)-'6b-CashFlowYrs1-3'!R19)-'Amortization&amp;Depreciation'!E127-'Amortization&amp;Depreciation'!E43-'Amortization&amp;Depreciation'!E23-'6b-CashFlowYrs1-3'!R25</f>
        <v>0</v>
      </c>
      <c r="F67" s="551">
        <f>('3b-SalesForecastYrs1-3'!U49-('2b-PayrollYrs1-3'!$G$26/12)-'6b-CashFlowYrs1-3'!S19)-'Amortization&amp;Depreciation'!F127-'Amortization&amp;Depreciation'!F43-'Amortization&amp;Depreciation'!F23-'6b-CashFlowYrs1-3'!S25</f>
        <v>0</v>
      </c>
      <c r="G67" s="551">
        <f>('3b-SalesForecastYrs1-3'!V49-('2b-PayrollYrs1-3'!$G$26/12)-'6b-CashFlowYrs1-3'!T19)-'Amortization&amp;Depreciation'!G127-'Amortization&amp;Depreciation'!G43-'Amortization&amp;Depreciation'!G23-'6b-CashFlowYrs1-3'!T25</f>
        <v>0</v>
      </c>
      <c r="H67" s="551">
        <f>('3b-SalesForecastYrs1-3'!W49-('2b-PayrollYrs1-3'!$G$26/12)-'6b-CashFlowYrs1-3'!U19)-'Amortization&amp;Depreciation'!H127-'Amortization&amp;Depreciation'!H43-'Amortization&amp;Depreciation'!H23-'6b-CashFlowYrs1-3'!U25</f>
        <v>0</v>
      </c>
      <c r="I67" s="551">
        <f>('3b-SalesForecastYrs1-3'!X49-('2b-PayrollYrs1-3'!$G$26/12)-'6b-CashFlowYrs1-3'!V19)-'Amortization&amp;Depreciation'!I127-'Amortization&amp;Depreciation'!I43-'Amortization&amp;Depreciation'!I23-'6b-CashFlowYrs1-3'!V25</f>
        <v>0</v>
      </c>
      <c r="J67" s="551">
        <f>('3b-SalesForecastYrs1-3'!Y49-('2b-PayrollYrs1-3'!$G$26/12)-'6b-CashFlowYrs1-3'!W19)-'Amortization&amp;Depreciation'!J127-'Amortization&amp;Depreciation'!J43-'Amortization&amp;Depreciation'!J23-'6b-CashFlowYrs1-3'!W25</f>
        <v>0</v>
      </c>
      <c r="K67" s="551">
        <f>('3b-SalesForecastYrs1-3'!Z49-('2b-PayrollYrs1-3'!$G$26/12)-'6b-CashFlowYrs1-3'!X19)-'Amortization&amp;Depreciation'!K127-'Amortization&amp;Depreciation'!K43-'Amortization&amp;Depreciation'!K23-'6b-CashFlowYrs1-3'!X25</f>
        <v>0</v>
      </c>
      <c r="L67" s="551">
        <f>('3b-SalesForecastYrs1-3'!AA49-('2b-PayrollYrs1-3'!$G$26/12)-'6b-CashFlowYrs1-3'!Y19)-'Amortization&amp;Depreciation'!L127-'Amortization&amp;Depreciation'!L43-'Amortization&amp;Depreciation'!L23-'6b-CashFlowYrs1-3'!Y25</f>
        <v>0</v>
      </c>
      <c r="M67" s="551">
        <f>('3b-SalesForecastYrs1-3'!AB49-('2b-PayrollYrs1-3'!$G$26/12)-'6b-CashFlowYrs1-3'!Z19)-'Amortization&amp;Depreciation'!M127-'Amortization&amp;Depreciation'!M43-'Amortization&amp;Depreciation'!M23-'6b-CashFlowYrs1-3'!Z25</f>
        <v>0</v>
      </c>
      <c r="N67" s="551">
        <f>('3b-SalesForecastYrs1-3'!AC49-('2b-PayrollYrs1-3'!$G$26/12)-'6b-CashFlowYrs1-3'!AA19)-'Amortization&amp;Depreciation'!N127-'Amortization&amp;Depreciation'!N43-'Amortization&amp;Depreciation'!N23-'6b-CashFlowYrs1-3'!AA25</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IF(C68&gt;0,C67*'4-AdditionalInputs'!$C$40, 0)</f>
        <v>0</v>
      </c>
      <c r="D69" s="552">
        <f>IF(D68&gt;0,IF(C68&lt;0,(D67-ABS(C68))*'4-AdditionalInputs'!$C$40,D67*'4-AdditionalInputs'!$C$40),IF(C68&gt;0,C68*'4-AdditionalInputs'!$C$40,0))</f>
        <v>0</v>
      </c>
      <c r="E69" s="552">
        <f>IF(E68&gt;0,IF(D68&lt;0,(E67-ABS(D68))*'4-AdditionalInputs'!$C$40,E67*'4-AdditionalInputs'!$C$40),IF(D68&gt;0,D68*'4-AdditionalInputs'!$C$40,0))</f>
        <v>0</v>
      </c>
      <c r="F69" s="552">
        <f>IF(F68&gt;0,IF(E68&lt;0,(F67-ABS(E68))*'4-AdditionalInputs'!$C$40,F67*'4-AdditionalInputs'!$C$40),IF(E68&gt;0,E68*'4-AdditionalInputs'!$C$40,0))</f>
        <v>0</v>
      </c>
      <c r="G69" s="552">
        <f>IF(G68&gt;0,IF(F68&lt;0,(G67-ABS(F68))*'4-AdditionalInputs'!$C$40,G67*'4-AdditionalInputs'!$C$40),IF(F68&gt;0,F68*'4-AdditionalInputs'!$C$40,0))</f>
        <v>0</v>
      </c>
      <c r="H69" s="552">
        <f>IF(H68&gt;0,IF(G68&lt;0,(H67-ABS(G68))*'4-AdditionalInputs'!$C$40,H67*'4-AdditionalInputs'!$C$40),IF(G68&gt;0,G68*'4-AdditionalInputs'!$C$40,0))</f>
        <v>0</v>
      </c>
      <c r="I69" s="552">
        <f>IF(I68&gt;0,IF(H68&lt;0,(I67-ABS(H68))*'4-AdditionalInputs'!$C$40,I67*'4-AdditionalInputs'!$C$40),IF(H68&gt;0,H68*'4-AdditionalInputs'!$C$40,0))</f>
        <v>0</v>
      </c>
      <c r="J69" s="552">
        <f>IF(J68&gt;0,IF(I68&lt;0,(J67-ABS(I68))*'4-AdditionalInputs'!$C$40,J67*'4-AdditionalInputs'!$C$40),IF(I68&gt;0,I68*'4-AdditionalInputs'!$C$40,0))</f>
        <v>0</v>
      </c>
      <c r="K69" s="552">
        <f>IF(K68&gt;0,IF(J68&lt;0,(K67-ABS(J68))*'4-AdditionalInputs'!$C$40,K67*'4-AdditionalInputs'!$C$40),IF(J68&gt;0,J68*'4-AdditionalInputs'!$C$40,0))</f>
        <v>0</v>
      </c>
      <c r="L69" s="552">
        <f>IF(L68&gt;0,IF(K68&lt;0,(L67-ABS(K68))*'4-AdditionalInputs'!$C$40,L67*'4-AdditionalInputs'!$C$40),IF(K68&gt;0,K68*'4-AdditionalInputs'!$C$40,0))</f>
        <v>0</v>
      </c>
      <c r="M69" s="552">
        <f>IF(M68&gt;0,IF(L68&lt;0,(M67-ABS(L68))*'4-AdditionalInputs'!$C$40,M67*'4-AdditionalInputs'!$C$40),IF(L68&gt;0,L68*'4-AdditionalInputs'!$C$40,0))</f>
        <v>0</v>
      </c>
      <c r="N69" s="552">
        <f>IF(N68&gt;0,IF(M68&lt;0,(N67-ABS(M68))*'4-AdditionalInputs'!$C$40,N67*'4-AdditionalInputs'!$C$40),IF(M68&gt;0,M68*'4-AdditionalInputs'!$C$40,0))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password="CC3D"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A1:I47"/>
  <sheetViews>
    <sheetView topLeftCell="A22" zoomScaleNormal="100" zoomScalePageLayoutView="60" workbookViewId="0">
      <selection activeCell="F41" sqref="F41"/>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s="71" customFormat="1" x14ac:dyDescent="0.35">
      <c r="C2" s="79" t="s">
        <v>337</v>
      </c>
      <c r="D2" s="77"/>
      <c r="E2" s="63"/>
      <c r="F2" s="190"/>
    </row>
    <row r="3" spans="1:9" x14ac:dyDescent="0.35">
      <c r="A3" s="71"/>
      <c r="B3" s="71"/>
      <c r="C3" s="77"/>
      <c r="D3" s="77"/>
      <c r="E3" s="63"/>
      <c r="F3" s="190"/>
      <c r="G3" s="71"/>
      <c r="H3" s="71"/>
      <c r="I3" s="71"/>
    </row>
    <row r="4" spans="1:9" s="71" customFormat="1" ht="17.25" customHeight="1" x14ac:dyDescent="0.35">
      <c r="C4" s="79" t="s">
        <v>130</v>
      </c>
      <c r="D4" s="79" t="s">
        <v>131</v>
      </c>
      <c r="E4" s="63"/>
      <c r="F4" s="190"/>
    </row>
    <row r="5" spans="1:9" s="71" customFormat="1" x14ac:dyDescent="0.35">
      <c r="C5" s="331" t="str">
        <f>IF(ISBLANK(Directions!C6), "Owner", Directions!C6)</f>
        <v>Owner</v>
      </c>
      <c r="D5" s="81" t="str">
        <f>IF(ISBLANK(Directions!D6), "Company 1", Directions!D6)</f>
        <v>Company 1</v>
      </c>
      <c r="E5" s="63"/>
      <c r="F5" s="190"/>
    </row>
    <row r="6" spans="1:9" s="63" customFormat="1" x14ac:dyDescent="0.35">
      <c r="F6" s="190"/>
    </row>
    <row r="7" spans="1:9" s="71" customFormat="1" ht="16.5" thickBot="1" x14ac:dyDescent="0.4">
      <c r="C7" s="413" t="s">
        <v>9</v>
      </c>
      <c r="D7" s="414" t="str">
        <f>IF(Directions!F6&gt;0,Directions!F6,"First Year")</f>
        <v>First Year</v>
      </c>
      <c r="E7" s="414" t="str">
        <f>IF(Directions!F6&gt;0,Directions!F6+1,"Second Year")</f>
        <v>Second Year</v>
      </c>
      <c r="F7" s="414" t="str">
        <f>IF(Directions!F6&gt;0,Directions!F6+2,"Third Year")</f>
        <v>Third Year</v>
      </c>
    </row>
    <row r="8" spans="1:9" s="71" customFormat="1" ht="16.5" thickTop="1" x14ac:dyDescent="0.35">
      <c r="C8" s="390" t="s">
        <v>273</v>
      </c>
      <c r="D8" s="444"/>
      <c r="E8" s="444"/>
      <c r="F8" s="444"/>
    </row>
    <row r="9" spans="1:9" s="71" customFormat="1" x14ac:dyDescent="0.35">
      <c r="C9" s="220" t="s">
        <v>172</v>
      </c>
      <c r="D9" s="222">
        <f>Y1EndingCashBal</f>
        <v>0</v>
      </c>
      <c r="E9" s="222">
        <f>'6b-CashFlowYrs1-3'!N32</f>
        <v>0</v>
      </c>
      <c r="F9" s="222">
        <f>'6b-CashFlowYrs1-3'!AA32</f>
        <v>0</v>
      </c>
    </row>
    <row r="10" spans="1:9" s="71" customFormat="1" x14ac:dyDescent="0.35">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row>
    <row r="11" spans="1:9" s="71" customFormat="1" x14ac:dyDescent="0.35">
      <c r="C11" s="220" t="s">
        <v>4</v>
      </c>
      <c r="D11" s="222">
        <f>+Inventory+'6a-CashFlowYear1'!O17</f>
        <v>0</v>
      </c>
      <c r="E11" s="222">
        <f>+D11+'6b-CashFlowYrs1-3'!O16</f>
        <v>0</v>
      </c>
      <c r="F11" s="222">
        <f>+E11+'6b-CashFlowYrs1-3'!AB16</f>
        <v>0</v>
      </c>
    </row>
    <row r="12" spans="1:9" s="71" customFormat="1" x14ac:dyDescent="0.35">
      <c r="C12" s="220" t="s">
        <v>266</v>
      </c>
      <c r="D12" s="222">
        <f>+'Amortization&amp;Depreciation'!C132-'Amortization&amp;Depreciation'!C133</f>
        <v>0</v>
      </c>
      <c r="E12" s="222">
        <f>+D12-'Amortization&amp;Depreciation'!C133</f>
        <v>0</v>
      </c>
      <c r="F12" s="222">
        <f>+E12-'Amortization&amp;Depreciation'!C133</f>
        <v>0</v>
      </c>
    </row>
    <row r="13" spans="1:9" s="71" customFormat="1" x14ac:dyDescent="0.35">
      <c r="C13" s="220" t="s">
        <v>290</v>
      </c>
      <c r="D13" s="222">
        <f>+OtherStartUp-'Amortization&amp;Depreciation'!C135</f>
        <v>0</v>
      </c>
      <c r="E13" s="222">
        <f>+D13-'Amortization&amp;Depreciation'!C135</f>
        <v>0</v>
      </c>
      <c r="F13" s="222">
        <f>+E13-'Amortization&amp;Depreciation'!C135</f>
        <v>0</v>
      </c>
    </row>
    <row r="14" spans="1:9" s="71" customFormat="1" x14ac:dyDescent="0.35">
      <c r="C14" s="178" t="s">
        <v>126</v>
      </c>
      <c r="D14" s="227">
        <f>SUM(D9:D13)</f>
        <v>0</v>
      </c>
      <c r="E14" s="227">
        <f>SUM(E9:E13)</f>
        <v>0</v>
      </c>
      <c r="F14" s="227">
        <f>SUM(F9:F13)</f>
        <v>0</v>
      </c>
    </row>
    <row r="15" spans="1:9" x14ac:dyDescent="0.35">
      <c r="A15" s="71"/>
      <c r="B15" s="71"/>
      <c r="C15" s="235"/>
      <c r="D15" s="265"/>
      <c r="E15" s="265"/>
      <c r="F15" s="265"/>
      <c r="G15" s="71"/>
      <c r="H15" s="71"/>
      <c r="I15" s="71"/>
    </row>
    <row r="16" spans="1:9" s="71" customFormat="1" x14ac:dyDescent="0.35">
      <c r="C16" s="235" t="s">
        <v>33</v>
      </c>
      <c r="D16" s="280"/>
      <c r="E16" s="280"/>
      <c r="F16" s="280"/>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password="CC3D"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tabSelected="1"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F4" sqref="F4"/>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zoomScaleNormal="100" zoomScaleSheetLayoutView="40" zoomScalePageLayoutView="70" workbookViewId="0">
      <selection activeCell="B2" sqref="B2:E2"/>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IF($C$31&lt;23,0,ABS(IPMT($C$30/23,11,$C$31,$C$29)))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password="CC3D" sheet="1" objects="1" scenarios="1"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4"/>
  <sheetViews>
    <sheetView workbookViewId="0">
      <selection activeCell="C6" sqref="C6"/>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Admin</cp:lastModifiedBy>
  <cp:lastPrinted>2013-01-14T15:22:16Z</cp:lastPrinted>
  <dcterms:created xsi:type="dcterms:W3CDTF">2011-04-16T18:04:50Z</dcterms:created>
  <dcterms:modified xsi:type="dcterms:W3CDTF">2022-08-17T15:36:28Z</dcterms:modified>
</cp:coreProperties>
</file>